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ate1904="1" hidePivotFieldList="1"/>
  <mc:AlternateContent xmlns:mc="http://schemas.openxmlformats.org/markup-compatibility/2006">
    <mc:Choice Requires="x15">
      <x15ac:absPath xmlns:x15ac="http://schemas.microsoft.com/office/spreadsheetml/2010/11/ac" url="https://d.docs.live.net/e1f0b80fcc168966/Documents/FORMS/"/>
    </mc:Choice>
  </mc:AlternateContent>
  <xr:revisionPtr revIDLastSave="61" documentId="8_{61810CEA-67AD-4560-9F63-9F82A92B940C}" xr6:coauthVersionLast="47" xr6:coauthVersionMax="47" xr10:uidLastSave="{81DA70FD-71C3-4059-BC01-6DF72850878C}"/>
  <bookViews>
    <workbookView xWindow="28680" yWindow="-120" windowWidth="29040" windowHeight="15720" tabRatio="500" xr2:uid="{00000000-000D-0000-FFFF-FFFF00000000}"/>
  </bookViews>
  <sheets>
    <sheet name="Debt Reduction Worksheet" sheetId="1" r:id="rId1"/>
  </sheets>
  <definedNames>
    <definedName name="_xlnm.Print_Area" localSheetId="0">'Debt Reduction Worksheet'!$B$1:$F$86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42" i="1" l="1"/>
  <c r="E23" i="1"/>
  <c r="C41" i="1" s="1"/>
  <c r="E85" i="1"/>
  <c r="D85" i="1"/>
  <c r="C85" i="1"/>
  <c r="B85" i="1"/>
  <c r="E80" i="1"/>
  <c r="D80" i="1"/>
  <c r="C80" i="1"/>
  <c r="B80" i="1"/>
  <c r="D23" i="1"/>
  <c r="C38" i="1" s="1"/>
  <c r="C23" i="1"/>
  <c r="C37" i="1" s="1"/>
  <c r="F31" i="1"/>
  <c r="F21" i="1" l="1"/>
  <c r="F22" i="1"/>
  <c r="F20" i="1"/>
  <c r="F19" i="1"/>
  <c r="C39" i="1"/>
  <c r="C44" i="1"/>
  <c r="F18" i="1"/>
  <c r="F17" i="1"/>
  <c r="F16" i="1"/>
  <c r="F15" i="1"/>
  <c r="F23" i="1" l="1"/>
  <c r="F85" i="1"/>
  <c r="F80" i="1"/>
</calcChain>
</file>

<file path=xl/sharedStrings.xml><?xml version="1.0" encoding="utf-8"?>
<sst xmlns="http://schemas.openxmlformats.org/spreadsheetml/2006/main" count="48" uniqueCount="36">
  <si>
    <t>Creditor</t>
  </si>
  <si>
    <t>% of Total</t>
  </si>
  <si>
    <t>Interest Rate</t>
  </si>
  <si>
    <t>Total Debt:</t>
  </si>
  <si>
    <t>Monthly Payment</t>
  </si>
  <si>
    <t>Average Interest Rate:</t>
  </si>
  <si>
    <t>Total Monthly Payments:</t>
  </si>
  <si>
    <t>Amount Available:</t>
  </si>
  <si>
    <t>Extra Repayments:</t>
  </si>
  <si>
    <t>Average Monthly Interest:</t>
  </si>
  <si>
    <t>Debt Reduction Spreadsheet</t>
  </si>
  <si>
    <t>MC Credit Card</t>
  </si>
  <si>
    <t>Car Loan</t>
  </si>
  <si>
    <t>Student Loan</t>
  </si>
  <si>
    <t>Balance</t>
  </si>
  <si>
    <t>Totals &amp; Summary</t>
  </si>
  <si>
    <t xml:space="preserve"> </t>
  </si>
  <si>
    <t>Amount</t>
  </si>
  <si>
    <t>Repayment Budget</t>
  </si>
  <si>
    <t>If your extra repayments are negative, you're not making your minimum payments and need to re-budget!</t>
  </si>
  <si>
    <t>Budgeted Amount</t>
  </si>
  <si>
    <t>Enter the amount you have available in your budget each month for debt repayment.</t>
  </si>
  <si>
    <t>Debts</t>
  </si>
  <si>
    <t>A calculated summary of your total debts and what you have available to pay them back.</t>
  </si>
  <si>
    <t>List all of your debts. Enter the balance you owe, annual interest rate, and required monthly payment for each.</t>
  </si>
  <si>
    <t>This amount needs to be at greater or equal to the total required monthly payments above.</t>
  </si>
  <si>
    <t>New Payment</t>
  </si>
  <si>
    <t>Repayment Strategies</t>
  </si>
  <si>
    <t>Pick your debt to repay. Either pay off the debt with the highest interest rate, or the one with the smallest balance.</t>
  </si>
  <si>
    <t>Lowest Balance First:</t>
  </si>
  <si>
    <t>Update spreadsheet as you pay off your debts. Add more rows if needed.</t>
  </si>
  <si>
    <t>Highest Interest Rate First:</t>
  </si>
  <si>
    <t>Amex</t>
  </si>
  <si>
    <t>Department Store Credit Card</t>
  </si>
  <si>
    <t>Gas Credit Card</t>
  </si>
  <si>
    <t>Other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</si>
</sst>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&quot;$&quot;#,##0.00"/>
  </numFmts>
  <fonts count="11" x14ac:knownFonts="1">
    <font>
      <sz val="10"/>
      <name val="Verdana"/>
    </font>
    <font>
      <b/>
      <sz val="10"/>
      <name val="Verdana"/>
    </font>
    <font>
      <sz val="16"/>
      <name val="Trebuchet MS Bold"/>
    </font>
    <font>
      <sz val="8"/>
      <name val="Verdana"/>
    </font>
    <font>
      <sz val="28"/>
      <name val="Harrington"/>
    </font>
    <font>
      <b/>
      <sz val="16"/>
      <name val="Verdana"/>
    </font>
    <font>
      <u/>
      <sz val="10"/>
      <name val="Verdana"/>
    </font>
    <font>
      <u/>
      <sz val="10"/>
      <color theme="10"/>
      <name val="Verdana"/>
    </font>
    <font>
      <u/>
      <sz val="10"/>
      <color theme="11"/>
      <name val="Verdana"/>
    </font>
    <font>
      <b/>
      <sz val="24"/>
      <name val="Verdana"/>
      <family val="2"/>
    </font>
    <font>
      <sz val="10"/>
      <name val="Verdan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34">
    <xf numFmtId="0" fontId="0" fillId="0" borderId="0" xfId="0"/>
    <xf numFmtId="164" fontId="9" fillId="0" borderId="0" xfId="0" applyNumberFormat="1" applyFont="1" applyFill="1" applyBorder="1" applyProtection="1"/>
    <xf numFmtId="164" fontId="0" fillId="0" borderId="0" xfId="0" applyNumberFormat="1" applyFont="1" applyFill="1" applyBorder="1" applyProtection="1"/>
    <xf numFmtId="164" fontId="4" fillId="0" borderId="0" xfId="0" applyNumberFormat="1" applyFont="1" applyFill="1" applyBorder="1" applyAlignment="1" applyProtection="1">
      <alignment horizontal="right"/>
    </xf>
    <xf numFmtId="164" fontId="5" fillId="0" borderId="0" xfId="0" applyNumberFormat="1" applyFont="1" applyFill="1" applyBorder="1" applyProtection="1"/>
    <xf numFmtId="0" fontId="1" fillId="0" borderId="0" xfId="0" applyFont="1" applyFill="1" applyBorder="1" applyProtection="1"/>
    <xf numFmtId="164" fontId="1" fillId="0" borderId="0" xfId="0" applyNumberFormat="1" applyFont="1" applyFill="1" applyBorder="1" applyAlignment="1" applyProtection="1">
      <alignment horizontal="right"/>
    </xf>
    <xf numFmtId="10" fontId="1" fillId="0" borderId="0" xfId="0" applyNumberFormat="1" applyFont="1" applyFill="1" applyBorder="1" applyAlignment="1" applyProtection="1">
      <alignment horizontal="right"/>
    </xf>
    <xf numFmtId="0" fontId="0" fillId="0" borderId="0" xfId="0" applyFont="1" applyFill="1" applyBorder="1" applyProtection="1"/>
    <xf numFmtId="10" fontId="0" fillId="0" borderId="0" xfId="0" applyNumberFormat="1" applyFont="1" applyFill="1" applyBorder="1" applyProtection="1"/>
    <xf numFmtId="0" fontId="0" fillId="0" borderId="0" xfId="0" applyFont="1" applyFill="1" applyProtection="1"/>
    <xf numFmtId="164" fontId="0" fillId="0" borderId="0" xfId="0" applyNumberFormat="1" applyFont="1" applyFill="1" applyProtection="1"/>
    <xf numFmtId="10" fontId="0" fillId="0" borderId="0" xfId="0" applyNumberFormat="1" applyFont="1" applyFill="1" applyProtection="1"/>
    <xf numFmtId="0" fontId="0" fillId="0" borderId="0" xfId="0" quotePrefix="1" applyFont="1" applyFill="1" applyProtection="1"/>
    <xf numFmtId="164" fontId="0" fillId="0" borderId="0" xfId="0" applyNumberFormat="1" applyFont="1" applyFill="1" applyAlignment="1" applyProtection="1">
      <alignment horizontal="right"/>
    </xf>
    <xf numFmtId="0" fontId="6" fillId="0" borderId="0" xfId="0" quotePrefix="1" applyFont="1" applyFill="1" applyBorder="1" applyProtection="1"/>
    <xf numFmtId="164" fontId="0" fillId="0" borderId="0" xfId="0" applyNumberFormat="1" applyFont="1" applyFill="1" applyBorder="1" applyAlignment="1" applyProtection="1">
      <alignment horizontal="right"/>
    </xf>
    <xf numFmtId="10" fontId="1" fillId="0" borderId="0" xfId="0" applyNumberFormat="1" applyFont="1" applyFill="1" applyBorder="1" applyProtection="1"/>
    <xf numFmtId="164" fontId="1" fillId="0" borderId="0" xfId="0" applyNumberFormat="1" applyFont="1" applyFill="1" applyBorder="1" applyProtection="1"/>
    <xf numFmtId="164" fontId="2" fillId="0" borderId="0" xfId="0" applyNumberFormat="1" applyFont="1" applyFill="1" applyBorder="1" applyProtection="1"/>
    <xf numFmtId="0" fontId="0" fillId="0" borderId="0" xfId="0" applyProtection="1"/>
    <xf numFmtId="0" fontId="1" fillId="0" borderId="0" xfId="0" applyFont="1" applyProtection="1"/>
    <xf numFmtId="0" fontId="0" fillId="0" borderId="0" xfId="0" applyFont="1" applyFill="1" applyBorder="1" applyAlignment="1" applyProtection="1">
      <alignment horizontal="left"/>
    </xf>
    <xf numFmtId="10" fontId="0" fillId="0" borderId="0" xfId="0" applyNumberFormat="1" applyFont="1" applyFill="1" applyBorder="1" applyAlignment="1" applyProtection="1">
      <alignment horizontal="right"/>
    </xf>
    <xf numFmtId="0" fontId="0" fillId="0" borderId="0" xfId="0" applyAlignment="1" applyProtection="1">
      <alignment horizontal="right"/>
    </xf>
    <xf numFmtId="164" fontId="0" fillId="0" borderId="0" xfId="0" applyNumberFormat="1" applyFont="1" applyFill="1" applyBorder="1" applyProtection="1">
      <protection locked="0"/>
    </xf>
    <xf numFmtId="10" fontId="0" fillId="0" borderId="0" xfId="0" applyNumberFormat="1" applyFont="1" applyFill="1" applyBorder="1" applyProtection="1">
      <protection locked="0"/>
    </xf>
    <xf numFmtId="164" fontId="1" fillId="0" borderId="0" xfId="0" applyNumberFormat="1" applyFont="1" applyFill="1" applyProtection="1">
      <protection locked="0"/>
    </xf>
    <xf numFmtId="10" fontId="10" fillId="0" borderId="0" xfId="0" applyNumberFormat="1" applyFont="1" applyFill="1" applyBorder="1" applyProtection="1"/>
    <xf numFmtId="0" fontId="10" fillId="0" borderId="0" xfId="0" applyFont="1" applyFill="1" applyProtection="1"/>
    <xf numFmtId="164" fontId="10" fillId="0" borderId="0" xfId="0" applyNumberFormat="1" applyFont="1" applyFill="1" applyProtection="1"/>
    <xf numFmtId="10" fontId="10" fillId="0" borderId="0" xfId="0" applyNumberFormat="1" applyFont="1" applyFill="1" applyProtection="1"/>
    <xf numFmtId="0" fontId="0" fillId="0" borderId="0" xfId="0" applyFont="1" applyFill="1" applyBorder="1" applyProtection="1">
      <protection locked="0"/>
    </xf>
    <xf numFmtId="0" fontId="10" fillId="0" borderId="0" xfId="0" applyFont="1" applyFill="1" applyBorder="1" applyProtection="1">
      <protection locked="0"/>
    </xf>
  </cellXfs>
  <cellStyles count="3">
    <cellStyle name="Followed Hyperlink" xfId="2" builtinId="9" hidden="1"/>
    <cellStyle name="Hyperlink" xfId="1" builtinId="8" hidden="1"/>
    <cellStyle name="Normal" xfId="0" builtinId="0"/>
  </cellStyles>
  <dxfs count="6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  <numFmt numFmtId="14" formatCode="0.00%"/>
      <fill>
        <patternFill patternType="none">
          <fgColor indexed="64"/>
          <bgColor indexed="65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  <numFmt numFmtId="164" formatCode="&quot;$&quot;#,##0.00"/>
      <fill>
        <patternFill patternType="none">
          <fgColor indexed="64"/>
          <bgColor indexed="65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  <numFmt numFmtId="14" formatCode="0.00%"/>
      <fill>
        <patternFill patternType="none">
          <fgColor indexed="64"/>
          <bgColor indexed="65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  <numFmt numFmtId="164" formatCode="&quot;$&quot;#,##0.00"/>
      <fill>
        <patternFill patternType="none">
          <fgColor indexed="64"/>
          <bgColor indexed="65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  <fill>
        <patternFill patternType="none">
          <fgColor indexed="64"/>
          <bgColor indexed="65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fill>
        <patternFill patternType="none">
          <fgColor indexed="64"/>
          <bgColor indexed="65"/>
        </patternFill>
      </fill>
      <protection locked="0" hidden="0"/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numFmt numFmtId="164" formatCode="&quot;$&quot;#,##0.00"/>
      <fill>
        <patternFill patternType="none">
          <fgColor indexed="64"/>
          <bgColor indexed="65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numFmt numFmtId="164" formatCode="&quot;$&quot;#,##0.00"/>
      <fill>
        <patternFill patternType="none">
          <fgColor indexed="64"/>
          <bgColor indexed="65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numFmt numFmtId="14" formatCode="0.00%"/>
      <fill>
        <patternFill patternType="none">
          <fgColor indexed="64"/>
          <bgColor indexed="65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numFmt numFmtId="164" formatCode="&quot;$&quot;#,##0.00"/>
      <fill>
        <patternFill patternType="none">
          <fgColor indexed="64"/>
          <bgColor indexed="65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numFmt numFmtId="164" formatCode="&quot;$&quot;#,##0.00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numFmt numFmtId="164" formatCode="&quot;$&quot;#,##0.00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numFmt numFmtId="164" formatCode="&quot;$&quot;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numFmt numFmtId="164" formatCode="&quot;$&quot;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numFmt numFmtId="164" formatCode="&quot;$&quot;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numFmt numFmtId="164" formatCode="&quot;$&quot;#,##0.00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numFmt numFmtId="164" formatCode="&quot;$&quot;#,##0.00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numFmt numFmtId="164" formatCode="&quot;$&quot;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numFmt numFmtId="164" formatCode="&quot;$&quot;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numFmt numFmtId="164" formatCode="&quot;$&quot;#,##0.0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protection locked="1" hidden="0"/>
    </dxf>
    <dxf>
      <protection locked="1" hidden="0"/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fill>
        <patternFill patternType="none">
          <fgColor indexed="64"/>
          <bgColor indexed="65"/>
        </patternFill>
      </fill>
      <protection locked="1" hidden="0"/>
    </dxf>
    <dxf>
      <protection locked="1" hidden="0"/>
    </dxf>
    <dxf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numFmt numFmtId="164" formatCode="&quot;$&quot;#,##0.00"/>
      <fill>
        <patternFill patternType="none">
          <fgColor indexed="64"/>
          <bgColor indexed="65"/>
        </patternFill>
      </fill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fill>
        <patternFill patternType="none">
          <fgColor indexed="64"/>
          <bgColor indexed="65"/>
        </patternFill>
      </fill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fill>
        <patternFill patternType="none">
          <fgColor indexed="64"/>
          <bgColor indexed="65"/>
        </patternFill>
      </fill>
      <protection locked="1" hidden="0"/>
    </dxf>
    <dxf>
      <protection locked="1" hidden="0"/>
    </dxf>
    <dxf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numFmt numFmtId="14" formatCode="0.00%"/>
      <fill>
        <patternFill patternType="none">
          <fgColor indexed="64"/>
          <bgColor indexed="65"/>
        </patternFill>
      </fill>
      <protection locked="1" hidden="0"/>
    </dxf>
    <dxf>
      <font>
        <u/>
      </font>
    </dxf>
    <dxf>
      <font>
        <b/>
        <i val="0"/>
      </font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/>
        <horizontal/>
      </border>
    </dxf>
    <dxf>
      <font>
        <b/>
        <i val="0"/>
      </font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/>
        <horizontal/>
      </border>
    </dxf>
    <dxf>
      <font>
        <b/>
        <i val="0"/>
      </font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/>
        <horizontal/>
      </border>
    </dxf>
    <dxf>
      <font>
        <b/>
        <i val="0"/>
        <color theme="0"/>
      </font>
      <fill>
        <patternFill>
          <bgColor rgb="FF00B0F0"/>
        </patternFill>
      </fill>
    </dxf>
    <dxf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 style="thin">
          <color theme="0" tint="-0.14996795556505021"/>
        </vertical>
        <horizontal style="thin">
          <color theme="0" tint="-0.14996795556505021"/>
        </horizontal>
      </border>
    </dxf>
    <dxf>
      <font>
        <u/>
      </font>
    </dxf>
    <dxf>
      <font>
        <b/>
        <i val="0"/>
      </font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/>
        <horizontal/>
      </border>
    </dxf>
    <dxf>
      <font>
        <b/>
        <i val="0"/>
      </font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/>
        <horizontal/>
      </border>
    </dxf>
    <dxf>
      <font>
        <b/>
        <i val="0"/>
      </font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/>
        <horizontal/>
      </border>
    </dxf>
    <dxf>
      <font>
        <b/>
        <i val="0"/>
        <color theme="1"/>
      </font>
      <fill>
        <patternFill>
          <bgColor rgb="FF92D050"/>
        </patternFill>
      </fill>
    </dxf>
    <dxf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 style="thin">
          <color theme="0" tint="-0.14996795556505021"/>
        </vertical>
        <horizontal style="thin">
          <color theme="0" tint="-0.14996795556505021"/>
        </horizontal>
      </border>
    </dxf>
    <dxf>
      <font>
        <u/>
      </font>
    </dxf>
    <dxf>
      <font>
        <b/>
        <i val="0"/>
      </font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/>
        <horizontal/>
      </border>
    </dxf>
    <dxf>
      <font>
        <b/>
        <i val="0"/>
      </font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/>
        <horizontal/>
      </border>
    </dxf>
    <dxf>
      <font>
        <b/>
        <i val="0"/>
      </font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/>
        <horizontal/>
      </border>
    </dxf>
    <dxf>
      <font>
        <b/>
        <i val="0"/>
        <color theme="0"/>
      </font>
      <fill>
        <patternFill>
          <bgColor rgb="FFE663BD"/>
        </patternFill>
      </fill>
    </dxf>
    <dxf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 style="thin">
          <color theme="0" tint="-0.14996795556505021"/>
        </vertical>
        <horizontal style="thin">
          <color theme="0" tint="-0.14996795556505021"/>
        </horizontal>
      </border>
    </dxf>
    <dxf>
      <font>
        <u/>
      </font>
    </dxf>
    <dxf>
      <font>
        <b/>
        <i val="0"/>
      </font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/>
        <horizontal/>
      </border>
    </dxf>
    <dxf>
      <font>
        <b/>
        <i val="0"/>
      </font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/>
        <horizontal/>
      </border>
    </dxf>
    <dxf>
      <font>
        <b/>
        <i val="0"/>
      </font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/>
        <horizontal/>
      </border>
    </dxf>
    <dxf>
      <font>
        <b/>
        <i val="0"/>
        <color theme="1"/>
      </font>
      <fill>
        <patternFill>
          <bgColor rgb="FFFBF83D"/>
        </patternFill>
      </fill>
    </dxf>
    <dxf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 style="thin">
          <color theme="0" tint="-0.14996795556505021"/>
        </vertical>
        <horizontal style="thin">
          <color theme="0" tint="-0.14996795556505021"/>
        </horizontal>
      </border>
    </dxf>
  </dxfs>
  <tableStyles count="4" defaultTableStyle="TableStyleMedium9" defaultPivotStyle="PivotStyleMedium7">
    <tableStyle name="Squawkfox - Category" pivot="0" count="6" xr9:uid="{00000000-0011-0000-FFFF-FFFF00000000}">
      <tableStyleElement type="wholeTable" dxfId="59"/>
      <tableStyleElement type="headerRow" dxfId="58"/>
      <tableStyleElement type="totalRow" dxfId="57"/>
      <tableStyleElement type="firstColumn" dxfId="56"/>
      <tableStyleElement type="lastColumn" dxfId="55"/>
      <tableStyleElement type="firstHeaderCell" dxfId="54"/>
    </tableStyle>
    <tableStyle name="Squawkfox - Income" pivot="0" count="6" xr9:uid="{00000000-0011-0000-FFFF-FFFF01000000}">
      <tableStyleElement type="wholeTable" dxfId="53"/>
      <tableStyleElement type="headerRow" dxfId="52"/>
      <tableStyleElement type="totalRow" dxfId="51"/>
      <tableStyleElement type="firstColumn" dxfId="50"/>
      <tableStyleElement type="lastColumn" dxfId="49"/>
      <tableStyleElement type="firstHeaderCell" dxfId="48"/>
    </tableStyle>
    <tableStyle name="Squawkfox - Summaries" pivot="0" count="6" xr9:uid="{00000000-0011-0000-FFFF-FFFF02000000}">
      <tableStyleElement type="wholeTable" dxfId="47"/>
      <tableStyleElement type="headerRow" dxfId="46"/>
      <tableStyleElement type="totalRow" dxfId="45"/>
      <tableStyleElement type="firstColumn" dxfId="44"/>
      <tableStyleElement type="lastColumn" dxfId="43"/>
      <tableStyleElement type="firstHeaderCell" dxfId="42"/>
    </tableStyle>
    <tableStyle name="Squawkfox Expenses" pivot="0" count="6" xr9:uid="{00000000-0011-0000-FFFF-FFFF03000000}">
      <tableStyleElement type="wholeTable" dxfId="41"/>
      <tableStyleElement type="headerRow" dxfId="40"/>
      <tableStyleElement type="totalRow" dxfId="39"/>
      <tableStyleElement type="firstColumn" dxfId="38"/>
      <tableStyleElement type="lastColumn" dxfId="37"/>
      <tableStyleElement type="firstHeaderCell" dxfId="36"/>
    </tableStyle>
  </tableStyles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DEE9F6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Debts by Amount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1E7F-4149-87FC-4033422FC56F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1E7F-4149-87FC-4033422FC56F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1E7F-4149-87FC-4033422FC56F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1E7F-4149-87FC-4033422FC56F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2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'Debt Reduction Worksheet'!$B$15:$B$22</c:f>
              <c:strCache>
                <c:ptCount val="8"/>
                <c:pt idx="0">
                  <c:v>Amex</c:v>
                </c:pt>
                <c:pt idx="1">
                  <c:v>MC Credit Card</c:v>
                </c:pt>
                <c:pt idx="2">
                  <c:v>Car Loan</c:v>
                </c:pt>
                <c:pt idx="3">
                  <c:v>Student Loan</c:v>
                </c:pt>
                <c:pt idx="4">
                  <c:v>Department Store Credit Card</c:v>
                </c:pt>
                <c:pt idx="5">
                  <c:v>Gas Credit Card</c:v>
                </c:pt>
                <c:pt idx="6">
                  <c:v>Other</c:v>
                </c:pt>
                <c:pt idx="7">
                  <c:v>Other</c:v>
                </c:pt>
              </c:strCache>
            </c:strRef>
          </c:cat>
          <c:val>
            <c:numRef>
              <c:f>'Debt Reduction Worksheet'!$C$15:$C$22</c:f>
              <c:numCache>
                <c:formatCode>"$"#,##0.00</c:formatCode>
                <c:ptCount val="8"/>
                <c:pt idx="0">
                  <c:v>15000</c:v>
                </c:pt>
                <c:pt idx="1">
                  <c:v>800</c:v>
                </c:pt>
                <c:pt idx="2">
                  <c:v>8000</c:v>
                </c:pt>
                <c:pt idx="3">
                  <c:v>17312</c:v>
                </c:pt>
                <c:pt idx="4">
                  <c:v>2000</c:v>
                </c:pt>
                <c:pt idx="5">
                  <c:v>1000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E7F-4149-87FC-4033422FC56F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5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444500</xdr:colOff>
      <xdr:row>45</xdr:row>
      <xdr:rowOff>38100</xdr:rowOff>
    </xdr:from>
    <xdr:to>
      <xdr:col>4</xdr:col>
      <xdr:colOff>368300</xdr:colOff>
      <xdr:row>72</xdr:row>
      <xdr:rowOff>76200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</xdr:col>
      <xdr:colOff>11429</xdr:colOff>
      <xdr:row>0</xdr:row>
      <xdr:rowOff>76200</xdr:rowOff>
    </xdr:from>
    <xdr:ext cx="3636645" cy="742950"/>
    <xdr:pic>
      <xdr:nvPicPr>
        <xdr:cNvPr id="4" name="image2.png" descr="956519_67797L_psd">
          <a:extLst>
            <a:ext uri="{FF2B5EF4-FFF2-40B4-BE49-F238E27FC236}">
              <a16:creationId xmlns:a16="http://schemas.microsoft.com/office/drawing/2014/main" id="{9E6E28EB-0E2B-45D8-9906-679EF4D451A8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16254" y="76200"/>
          <a:ext cx="3636645" cy="742950"/>
        </a:xfrm>
        <a:prstGeom prst="rect">
          <a:avLst/>
        </a:prstGeom>
        <a:noFill/>
      </xdr:spPr>
    </xdr:pic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Debts" displayName="Debts" ref="B14:F23" totalsRowCount="1" headerRowDxfId="34" dataDxfId="32" totalsRowDxfId="33">
  <autoFilter ref="B14:F22" xr:uid="{00000000-0009-0000-0100-000001000000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00000000-0010-0000-0000-000001000000}" name="Creditor" dataDxfId="5" totalsRowDxfId="4"/>
    <tableColumn id="2" xr3:uid="{00000000-0010-0000-0000-000002000000}" name="Balance" totalsRowFunction="sum" dataDxfId="10" totalsRowDxfId="3"/>
    <tableColumn id="3" xr3:uid="{00000000-0010-0000-0000-000003000000}" name="Interest Rate" totalsRowFunction="custom" dataDxfId="9" totalsRowDxfId="2">
      <totalsRowFormula>SUMPRODUCT(Debts[Balance],Debts[Interest Rate])/SUM(Debts[Balance])</totalsRowFormula>
    </tableColumn>
    <tableColumn id="5" xr3:uid="{00000000-0010-0000-0000-000005000000}" name="Monthly Payment" totalsRowFunction="sum" dataDxfId="8" totalsRowDxfId="1"/>
    <tableColumn id="6" xr3:uid="{00000000-0010-0000-0000-000006000000}" name="% of Total" totalsRowFunction="sum" dataDxfId="35" totalsRowDxfId="0">
      <calculatedColumnFormula>IF(C15&gt;0, C15/SUM($C$15:$C$35), "")</calculatedColumnFormula>
    </tableColumn>
  </tableColumns>
  <tableStyleInfo name="Squawkfox Expenses" showFirstColumn="1" showLastColumn="1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1000000}" name="Summary" displayName="Summary" ref="B36:C44" totalsRowShown="0" headerRowDxfId="29" dataDxfId="28">
  <autoFilter ref="B36:C44" xr:uid="{00000000-0009-0000-0100-000010000000}">
    <filterColumn colId="0" hiddenButton="1"/>
    <filterColumn colId="1" hiddenButton="1"/>
  </autoFilter>
  <tableColumns count="2">
    <tableColumn id="1" xr3:uid="{00000000-0010-0000-0100-000001000000}" name=" " dataDxfId="31"/>
    <tableColumn id="2" xr3:uid="{00000000-0010-0000-0100-000002000000}" name="Amount" dataDxfId="30"/>
  </tableColumns>
  <tableStyleInfo name="Squawkfox - Income" showFirstColumn="1" showLastColumn="1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00000000-000C-0000-FFFF-FFFF02000000}" name="Budget" displayName="Budget" ref="B29:C30" totalsRowShown="0" headerRowDxfId="26" dataDxfId="25">
  <autoFilter ref="B29:C30" xr:uid="{00000000-0009-0000-0100-000011000000}">
    <filterColumn colId="0" hiddenButton="1"/>
    <filterColumn colId="1" hiddenButton="1"/>
  </autoFilter>
  <tableColumns count="2">
    <tableColumn id="1" xr3:uid="{00000000-0010-0000-0200-000001000000}" name=" " dataDxfId="27"/>
    <tableColumn id="2" xr3:uid="{00000000-0010-0000-0200-000002000000}" name="Amount" dataDxfId="7"/>
  </tableColumns>
  <tableStyleInfo name="Squawkfox - Summaries" showFirstColumn="1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00000000-000C-0000-FFFF-FFFF03000000}" name="Table19" displayName="Table19" ref="B79:F80" totalsRowShown="0" headerRowDxfId="19" dataDxfId="18">
  <autoFilter ref="B79:F80" xr:uid="{00000000-0009-0000-0100-000013000000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00000000-0010-0000-0300-000001000000}" name="Creditor" dataDxfId="24">
      <calculatedColumnFormula>INDEX(Debts[[Creditor]:[Monthly Payment]], MATCH(MAX(Debts[Interest Rate]),Debts[Interest Rate], 0), 1)</calculatedColumnFormula>
    </tableColumn>
    <tableColumn id="2" xr3:uid="{00000000-0010-0000-0300-000002000000}" name="Balance" dataDxfId="23">
      <calculatedColumnFormula>INDEX(Debts[[Creditor]:[Monthly Payment]], MATCH(MAX(Debts[Interest Rate]),Debts[Interest Rate], 0), 2)</calculatedColumnFormula>
    </tableColumn>
    <tableColumn id="3" xr3:uid="{00000000-0010-0000-0300-000003000000}" name="Interest Rate" dataDxfId="22">
      <calculatedColumnFormula>INDEX(Debts[[Creditor]:[Monthly Payment]], MATCH(MAX(Debts[Interest Rate]),Debts[Interest Rate], 0), 3)</calculatedColumnFormula>
    </tableColumn>
    <tableColumn id="4" xr3:uid="{00000000-0010-0000-0300-000004000000}" name="Monthly Payment" dataDxfId="21">
      <calculatedColumnFormula>INDEX(Debts[[Creditor]:[Monthly Payment]], MATCH(MAX(Debts[Interest Rate]),Debts[Interest Rate], 0), 4)</calculatedColumnFormula>
    </tableColumn>
    <tableColumn id="5" xr3:uid="{00000000-0010-0000-0300-000005000000}" name="New Payment" dataDxfId="20">
      <calculatedColumnFormula>INDEX(Debts[[Creditor]:[Monthly Payment]], MATCH(MAX(Debts[Interest Rate]),Debts[Interest Rate], 0), 4) + $C$44</calculatedColumnFormula>
    </tableColumn>
  </tableColumns>
  <tableStyleInfo name="Squawkfox - Category" showFirstColumn="0" showLastColumn="0" showRowStripes="0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00000000-000C-0000-FFFF-FFFF04000000}" name="Table20" displayName="Table20" ref="B84:F85" totalsRowShown="0" headerRowDxfId="12" dataDxfId="11">
  <autoFilter ref="B84:F85" xr:uid="{00000000-0009-0000-0100-000014000000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00000000-0010-0000-0400-000001000000}" name="Creditor" dataDxfId="17">
      <calculatedColumnFormula>INDEX(Debts[[Creditor]:[Monthly Payment]], MATCH(MIN(Debts[Balance]),Debts[Balance], 0), 1)</calculatedColumnFormula>
    </tableColumn>
    <tableColumn id="2" xr3:uid="{00000000-0010-0000-0400-000002000000}" name="Balance" dataDxfId="16">
      <calculatedColumnFormula>INDEX(Debts[[Creditor]:[Monthly Payment]], MATCH(MIN(Debts[Balance]),Debts[Balance], 0), 2)</calculatedColumnFormula>
    </tableColumn>
    <tableColumn id="3" xr3:uid="{00000000-0010-0000-0400-000003000000}" name="Interest Rate" dataDxfId="15">
      <calculatedColumnFormula>INDEX(Debts[[Creditor]:[Monthly Payment]], MATCH(MIN(Debts[Balance]),Debts[Balance], 0), 3)</calculatedColumnFormula>
    </tableColumn>
    <tableColumn id="4" xr3:uid="{00000000-0010-0000-0400-000004000000}" name="Monthly Payment" dataDxfId="14">
      <calculatedColumnFormula>INDEX(Debts[[Creditor]:[Monthly Payment]], MATCH(MIN(Debts[Balance]),Debts[Balance], 0), 4)</calculatedColumnFormula>
    </tableColumn>
    <tableColumn id="5" xr3:uid="{00000000-0010-0000-0400-000005000000}" name="New Payment" dataDxfId="13">
      <calculatedColumnFormula>INDEX(Debts[[Creditor]:[Monthly Payment]], MATCH(MIN(Debts[Balance]),Debts[Balance], 0), 4) + $C$44</calculatedColumnFormula>
    </tableColumn>
  </tableColumns>
  <tableStyleInfo name="Squawkfox - Category" showFirstColumn="0" showLastColumn="0" showRowStripes="0" showColumnStripes="0"/>
</table>
</file>

<file path=xl/theme/theme1.xml><?xml version="1.0" encoding="utf-8"?>
<a:theme xmlns:a="http://schemas.openxmlformats.org/drawingml/2006/main" name="squawkfo">
  <a:themeElements>
    <a:clrScheme name="Squawkfox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FBB755"/>
      </a:accent1>
      <a:accent2>
        <a:srgbClr val="FC7570"/>
      </a:accent2>
      <a:accent3>
        <a:srgbClr val="6EDA55"/>
      </a:accent3>
      <a:accent4>
        <a:srgbClr val="9B9BD7"/>
      </a:accent4>
      <a:accent5>
        <a:srgbClr val="218A8C"/>
      </a:accent5>
      <a:accent6>
        <a:srgbClr val="06E5FF"/>
      </a:accent6>
      <a:hlink>
        <a:srgbClr val="0096D2"/>
      </a:hlink>
      <a:folHlink>
        <a:srgbClr val="00578B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7" Type="http://schemas.openxmlformats.org/officeDocument/2006/relationships/table" Target="../tables/table5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4.xml"/><Relationship Id="rId5" Type="http://schemas.openxmlformats.org/officeDocument/2006/relationships/table" Target="../tables/table3.xml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8:H85"/>
  <sheetViews>
    <sheetView showGridLines="0" tabSelected="1" workbookViewId="0">
      <selection activeCell="D93" sqref="D93"/>
    </sheetView>
  </sheetViews>
  <sheetFormatPr defaultColWidth="10.6328125" defaultRowHeight="12.6" x14ac:dyDescent="0.2"/>
  <cols>
    <col min="1" max="1" width="6" style="8" customWidth="1"/>
    <col min="2" max="2" width="34.08984375" style="8" customWidth="1"/>
    <col min="3" max="3" width="15.90625" style="2" customWidth="1"/>
    <col min="4" max="4" width="16.08984375" style="9" customWidth="1"/>
    <col min="5" max="5" width="21.90625" style="2" customWidth="1"/>
    <col min="6" max="6" width="16.6328125" style="9" customWidth="1"/>
    <col min="7" max="7" width="9.36328125" style="8" customWidth="1"/>
    <col min="8" max="16384" width="10.6328125" style="8"/>
  </cols>
  <sheetData>
    <row r="8" spans="2:8" s="2" customFormat="1" ht="35.4" x14ac:dyDescent="0.6">
      <c r="B8" s="1" t="s">
        <v>10</v>
      </c>
      <c r="H8" s="3"/>
    </row>
    <row r="10" spans="2:8" s="2" customFormat="1" ht="19.8" x14ac:dyDescent="0.3">
      <c r="B10" s="4" t="s">
        <v>22</v>
      </c>
    </row>
    <row r="11" spans="2:8" s="2" customFormat="1" x14ac:dyDescent="0.2">
      <c r="B11" s="2" t="s">
        <v>24</v>
      </c>
    </row>
    <row r="12" spans="2:8" s="2" customFormat="1" x14ac:dyDescent="0.2">
      <c r="B12" s="2" t="s">
        <v>30</v>
      </c>
    </row>
    <row r="14" spans="2:8" x14ac:dyDescent="0.2">
      <c r="B14" s="5" t="s">
        <v>0</v>
      </c>
      <c r="C14" s="6" t="s">
        <v>14</v>
      </c>
      <c r="D14" s="7" t="s">
        <v>2</v>
      </c>
      <c r="E14" s="6" t="s">
        <v>4</v>
      </c>
      <c r="F14" s="7" t="s">
        <v>1</v>
      </c>
    </row>
    <row r="15" spans="2:8" x14ac:dyDescent="0.2">
      <c r="B15" s="32" t="s">
        <v>32</v>
      </c>
      <c r="C15" s="25">
        <v>15000</v>
      </c>
      <c r="D15" s="26">
        <v>0.19500000000000001</v>
      </c>
      <c r="E15" s="25">
        <v>135</v>
      </c>
      <c r="F15" s="9">
        <f>IF(C15&gt;0, C15/SUM($C$15:$C$35), "")</f>
        <v>0.16625288171661642</v>
      </c>
    </row>
    <row r="16" spans="2:8" x14ac:dyDescent="0.2">
      <c r="B16" s="32" t="s">
        <v>11</v>
      </c>
      <c r="C16" s="25">
        <v>800</v>
      </c>
      <c r="D16" s="26">
        <v>0.18</v>
      </c>
      <c r="E16" s="25">
        <v>16</v>
      </c>
      <c r="F16" s="9">
        <f>IF(C16&gt;0, C16/SUM($C$15:$C$35), "")</f>
        <v>8.8668203582195418E-3</v>
      </c>
    </row>
    <row r="17" spans="2:6" x14ac:dyDescent="0.2">
      <c r="B17" s="32" t="s">
        <v>12</v>
      </c>
      <c r="C17" s="25">
        <v>8000</v>
      </c>
      <c r="D17" s="26">
        <v>3.2500000000000001E-2</v>
      </c>
      <c r="E17" s="25">
        <v>350</v>
      </c>
      <c r="F17" s="9">
        <f>IF(C17&gt;0, C17/SUM($C$15:$C$35), "")</f>
        <v>8.8668203582195418E-2</v>
      </c>
    </row>
    <row r="18" spans="2:6" x14ac:dyDescent="0.2">
      <c r="B18" s="32" t="s">
        <v>13</v>
      </c>
      <c r="C18" s="25">
        <v>17312</v>
      </c>
      <c r="D18" s="26">
        <v>7.0000000000000007E-2</v>
      </c>
      <c r="E18" s="25">
        <v>250</v>
      </c>
      <c r="F18" s="9">
        <f>IF(C18&gt;0, C18/SUM($C$15:$C$35), "")</f>
        <v>0.19187799255187091</v>
      </c>
    </row>
    <row r="19" spans="2:6" x14ac:dyDescent="0.2">
      <c r="B19" s="33" t="s">
        <v>33</v>
      </c>
      <c r="C19" s="25">
        <v>2000</v>
      </c>
      <c r="D19" s="26">
        <v>0.24</v>
      </c>
      <c r="E19" s="25">
        <v>100</v>
      </c>
      <c r="F19" s="28">
        <f>IF(C19&gt;0, C19/SUM($C$15:$C$35), "")</f>
        <v>2.2167050895548854E-2</v>
      </c>
    </row>
    <row r="20" spans="2:6" x14ac:dyDescent="0.2">
      <c r="B20" s="33" t="s">
        <v>34</v>
      </c>
      <c r="C20" s="25">
        <v>1000</v>
      </c>
      <c r="D20" s="26">
        <v>0.22</v>
      </c>
      <c r="E20" s="25">
        <v>100</v>
      </c>
      <c r="F20" s="28">
        <f>IF(C20&gt;0, C20/SUM($C$15:$C$35), "")</f>
        <v>1.1083525447774427E-2</v>
      </c>
    </row>
    <row r="21" spans="2:6" x14ac:dyDescent="0.2">
      <c r="B21" s="33" t="s">
        <v>35</v>
      </c>
      <c r="C21" s="25"/>
      <c r="D21" s="26">
        <v>0</v>
      </c>
      <c r="E21" s="25">
        <v>0</v>
      </c>
      <c r="F21" s="28" t="str">
        <f>IF(C21&gt;0, C21/SUM($C$15:$C$35), "")</f>
        <v/>
      </c>
    </row>
    <row r="22" spans="2:6" x14ac:dyDescent="0.2">
      <c r="B22" s="33" t="s">
        <v>35</v>
      </c>
      <c r="C22" s="25"/>
      <c r="D22" s="26">
        <v>0</v>
      </c>
      <c r="E22" s="25">
        <v>0</v>
      </c>
      <c r="F22" s="28" t="str">
        <f>IF(C22&gt;0, C22/SUM($C$15:$C$35), "")</f>
        <v/>
      </c>
    </row>
    <row r="23" spans="2:6" x14ac:dyDescent="0.2">
      <c r="B23" s="29"/>
      <c r="C23" s="30">
        <f>SUBTOTAL(109,Debts[Balance])</f>
        <v>44112</v>
      </c>
      <c r="D23" s="31">
        <f>SUMPRODUCT(Debts[Balance],Debts[Interest Rate])/SUM(Debts[Balance])</f>
        <v>0.1188075807036634</v>
      </c>
      <c r="E23" s="30">
        <f>SUBTOTAL(109,Debts[Monthly Payment])</f>
        <v>951</v>
      </c>
      <c r="F23" s="31">
        <f>SUBTOTAL(109,Debts[% of Total])</f>
        <v>0.48891647455222553</v>
      </c>
    </row>
    <row r="24" spans="2:6" ht="24" customHeight="1" x14ac:dyDescent="0.2">
      <c r="B24" s="10"/>
      <c r="C24" s="11"/>
      <c r="D24" s="12"/>
      <c r="E24" s="11"/>
      <c r="F24" s="12"/>
    </row>
    <row r="25" spans="2:6" s="2" customFormat="1" ht="19.8" x14ac:dyDescent="0.3">
      <c r="B25" s="4" t="s">
        <v>20</v>
      </c>
    </row>
    <row r="26" spans="2:6" s="2" customFormat="1" x14ac:dyDescent="0.2">
      <c r="B26" s="2" t="s">
        <v>21</v>
      </c>
    </row>
    <row r="27" spans="2:6" s="2" customFormat="1" x14ac:dyDescent="0.2">
      <c r="B27" s="2" t="s">
        <v>25</v>
      </c>
    </row>
    <row r="28" spans="2:6" x14ac:dyDescent="0.2">
      <c r="B28" s="10"/>
      <c r="C28" s="11"/>
      <c r="D28" s="12"/>
      <c r="E28" s="11"/>
      <c r="F28" s="12"/>
    </row>
    <row r="29" spans="2:6" x14ac:dyDescent="0.2">
      <c r="B29" s="13" t="s">
        <v>16</v>
      </c>
      <c r="C29" s="14" t="s">
        <v>17</v>
      </c>
      <c r="D29" s="12"/>
      <c r="E29" s="11"/>
      <c r="F29" s="12"/>
    </row>
    <row r="30" spans="2:6" x14ac:dyDescent="0.2">
      <c r="B30" s="10" t="s">
        <v>18</v>
      </c>
      <c r="C30" s="27">
        <v>2000</v>
      </c>
      <c r="D30" s="12"/>
      <c r="E30" s="11"/>
      <c r="F30" s="12"/>
    </row>
    <row r="31" spans="2:6" ht="24" customHeight="1" x14ac:dyDescent="0.2">
      <c r="B31" s="10"/>
      <c r="C31" s="11"/>
      <c r="F31" s="9" t="str">
        <f>IF(C35&gt;0, C35/SUM($C$15:$C$35), "")</f>
        <v/>
      </c>
    </row>
    <row r="32" spans="2:6" s="2" customFormat="1" ht="19.8" x14ac:dyDescent="0.3">
      <c r="B32" s="4" t="s">
        <v>15</v>
      </c>
    </row>
    <row r="33" spans="2:6" s="2" customFormat="1" x14ac:dyDescent="0.2">
      <c r="B33" s="2" t="s">
        <v>23</v>
      </c>
    </row>
    <row r="34" spans="2:6" s="2" customFormat="1" x14ac:dyDescent="0.2">
      <c r="B34" s="2" t="s">
        <v>19</v>
      </c>
    </row>
    <row r="36" spans="2:6" s="5" customFormat="1" x14ac:dyDescent="0.2">
      <c r="B36" s="15" t="s">
        <v>16</v>
      </c>
      <c r="C36" s="16" t="s">
        <v>17</v>
      </c>
      <c r="D36" s="17"/>
      <c r="E36" s="18"/>
      <c r="F36" s="17"/>
    </row>
    <row r="37" spans="2:6" s="5" customFormat="1" x14ac:dyDescent="0.2">
      <c r="B37" s="5" t="s">
        <v>3</v>
      </c>
      <c r="C37" s="18">
        <f>Debts[[#Totals],[Balance]]</f>
        <v>44112</v>
      </c>
      <c r="D37" s="17"/>
      <c r="E37" s="18"/>
      <c r="F37" s="17"/>
    </row>
    <row r="38" spans="2:6" s="5" customFormat="1" x14ac:dyDescent="0.2">
      <c r="B38" s="5" t="s">
        <v>5</v>
      </c>
      <c r="C38" s="17">
        <f>Debts[[#Totals],[Interest Rate]]</f>
        <v>0.1188075807036634</v>
      </c>
      <c r="D38" s="17"/>
      <c r="E38" s="18"/>
      <c r="F38" s="17"/>
    </row>
    <row r="39" spans="2:6" x14ac:dyDescent="0.2">
      <c r="B39" s="5" t="s">
        <v>9</v>
      </c>
      <c r="C39" s="18">
        <f>C37*C38/12</f>
        <v>436.73666666666668</v>
      </c>
      <c r="D39" s="17"/>
      <c r="E39" s="18"/>
      <c r="F39" s="17"/>
    </row>
    <row r="40" spans="2:6" x14ac:dyDescent="0.2">
      <c r="B40" s="5"/>
      <c r="C40" s="18"/>
    </row>
    <row r="41" spans="2:6" x14ac:dyDescent="0.2">
      <c r="B41" s="5" t="s">
        <v>6</v>
      </c>
      <c r="C41" s="18">
        <f>Debts[[#Totals],[Monthly Payment]]</f>
        <v>951</v>
      </c>
    </row>
    <row r="42" spans="2:6" x14ac:dyDescent="0.2">
      <c r="B42" s="5" t="s">
        <v>7</v>
      </c>
      <c r="C42" s="18">
        <f>Budget[Amount]</f>
        <v>2000</v>
      </c>
    </row>
    <row r="43" spans="2:6" x14ac:dyDescent="0.2">
      <c r="B43" s="5"/>
      <c r="C43" s="18"/>
    </row>
    <row r="44" spans="2:6" ht="12.9" customHeight="1" x14ac:dyDescent="0.2">
      <c r="B44" s="5" t="s">
        <v>8</v>
      </c>
      <c r="C44" s="18">
        <f>C42-C41</f>
        <v>1049</v>
      </c>
    </row>
    <row r="47" spans="2:6" ht="12.9" customHeight="1" x14ac:dyDescent="0.45">
      <c r="C47" s="19"/>
    </row>
    <row r="74" spans="2:6" s="2" customFormat="1" ht="19.8" x14ac:dyDescent="0.3">
      <c r="B74" s="4" t="s">
        <v>27</v>
      </c>
    </row>
    <row r="75" spans="2:6" s="2" customFormat="1" x14ac:dyDescent="0.2">
      <c r="B75" s="2" t="s">
        <v>28</v>
      </c>
    </row>
    <row r="76" spans="2:6" x14ac:dyDescent="0.2">
      <c r="B76" s="20"/>
      <c r="C76" s="20"/>
      <c r="D76" s="20"/>
    </row>
    <row r="77" spans="2:6" x14ac:dyDescent="0.2">
      <c r="B77" s="21" t="s">
        <v>31</v>
      </c>
      <c r="C77" s="20"/>
      <c r="D77" s="20"/>
    </row>
    <row r="78" spans="2:6" ht="5.0999999999999996" customHeight="1" x14ac:dyDescent="0.2">
      <c r="B78" s="20"/>
      <c r="C78" s="20"/>
      <c r="D78" s="20"/>
    </row>
    <row r="79" spans="2:6" x14ac:dyDescent="0.2">
      <c r="B79" s="22" t="s">
        <v>0</v>
      </c>
      <c r="C79" s="16" t="s">
        <v>14</v>
      </c>
      <c r="D79" s="23" t="s">
        <v>2</v>
      </c>
      <c r="E79" s="16" t="s">
        <v>4</v>
      </c>
      <c r="F79" s="16" t="s">
        <v>26</v>
      </c>
    </row>
    <row r="80" spans="2:6" x14ac:dyDescent="0.2">
      <c r="B80" s="22" t="str">
        <f>INDEX(Debts[[Creditor]:[Monthly Payment]], MATCH(MAX(Debts[Interest Rate]),Debts[Interest Rate], 0), 1)</f>
        <v>Department Store Credit Card</v>
      </c>
      <c r="C80" s="16">
        <f>INDEX(Debts[[Creditor]:[Monthly Payment]], MATCH(MAX(Debts[Interest Rate]),Debts[Interest Rate], 0), 2)</f>
        <v>2000</v>
      </c>
      <c r="D80" s="23">
        <f>INDEX(Debts[[Creditor]:[Monthly Payment]], MATCH(MAX(Debts[Interest Rate]),Debts[Interest Rate], 0), 3)</f>
        <v>0.24</v>
      </c>
      <c r="E80" s="16">
        <f>INDEX(Debts[[Creditor]:[Monthly Payment]], MATCH(MAX(Debts[Interest Rate]),Debts[Interest Rate], 0), 4)</f>
        <v>100</v>
      </c>
      <c r="F80" s="16">
        <f>INDEX(Debts[[Creditor]:[Monthly Payment]], MATCH(MAX(Debts[Interest Rate]),Debts[Interest Rate], 0), 4) + $C$44</f>
        <v>1149</v>
      </c>
    </row>
    <row r="81" spans="2:6" x14ac:dyDescent="0.2">
      <c r="B81" s="22"/>
      <c r="C81" s="16"/>
      <c r="D81" s="23"/>
      <c r="E81" s="16"/>
      <c r="F81" s="16"/>
    </row>
    <row r="82" spans="2:6" x14ac:dyDescent="0.2">
      <c r="B82" s="21" t="s">
        <v>29</v>
      </c>
      <c r="C82" s="24"/>
      <c r="D82" s="24"/>
      <c r="E82" s="16"/>
      <c r="F82" s="23"/>
    </row>
    <row r="83" spans="2:6" ht="5.0999999999999996" customHeight="1" x14ac:dyDescent="0.2">
      <c r="B83" s="20"/>
      <c r="C83" s="24"/>
      <c r="D83" s="24"/>
      <c r="E83" s="16"/>
      <c r="F83" s="23"/>
    </row>
    <row r="84" spans="2:6" x14ac:dyDescent="0.2">
      <c r="B84" s="22" t="s">
        <v>0</v>
      </c>
      <c r="C84" s="16" t="s">
        <v>14</v>
      </c>
      <c r="D84" s="23" t="s">
        <v>2</v>
      </c>
      <c r="E84" s="16" t="s">
        <v>4</v>
      </c>
      <c r="F84" s="16" t="s">
        <v>26</v>
      </c>
    </row>
    <row r="85" spans="2:6" x14ac:dyDescent="0.2">
      <c r="B85" s="22" t="str">
        <f>INDEX(Debts[[Creditor]:[Monthly Payment]], MATCH(MIN(Debts[Balance]),Debts[Balance], 0), 1)</f>
        <v>MC Credit Card</v>
      </c>
      <c r="C85" s="16">
        <f>INDEX(Debts[[Creditor]:[Monthly Payment]], MATCH(MIN(Debts[Balance]),Debts[Balance], 0), 2)</f>
        <v>800</v>
      </c>
      <c r="D85" s="23">
        <f>INDEX(Debts[[Creditor]:[Monthly Payment]], MATCH(MIN(Debts[Balance]),Debts[Balance], 0), 3)</f>
        <v>0.18</v>
      </c>
      <c r="E85" s="16">
        <f>INDEX(Debts[[Creditor]:[Monthly Payment]], MATCH(MIN(Debts[Balance]),Debts[Balance], 0), 4)</f>
        <v>16</v>
      </c>
      <c r="F85" s="16">
        <f>INDEX(Debts[[Creditor]:[Monthly Payment]], MATCH(MIN(Debts[Balance]),Debts[Balance], 0), 4) + $C$44</f>
        <v>1065</v>
      </c>
    </row>
  </sheetData>
  <sheetProtection sheet="1" objects="1" scenarios="1" insertRows="0"/>
  <phoneticPr fontId="3"/>
  <conditionalFormatting sqref="C44">
    <cfRule type="cellIs" dxfId="6" priority="1" operator="lessThan">
      <formula>0</formula>
    </cfRule>
  </conditionalFormatting>
  <pageMargins left="0.45" right="0.45" top="0.5" bottom="0.5" header="0.5" footer="0.5"/>
  <pageSetup scale="60" orientation="portrait" horizontalDpi="4294967292" verticalDpi="4294967292" r:id="rId1"/>
  <drawing r:id="rId2"/>
  <tableParts count="5">
    <tablePart r:id="rId3"/>
    <tablePart r:id="rId4"/>
    <tablePart r:id="rId5"/>
    <tablePart r:id="rId6"/>
    <tablePart r:id="rId7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9DF979B5D582449A299CB9416125C7D" ma:contentTypeVersion="11" ma:contentTypeDescription="Create a new document." ma:contentTypeScope="" ma:versionID="c2414816234d43ca49d449383aa6a7fe">
  <xsd:schema xmlns:xsd="http://www.w3.org/2001/XMLSchema" xmlns:xs="http://www.w3.org/2001/XMLSchema" xmlns:p="http://schemas.microsoft.com/office/2006/metadata/properties" xmlns:ns2="a3d6f32b-af83-49e8-ae94-dc703964e3ca" targetNamespace="http://schemas.microsoft.com/office/2006/metadata/properties" ma:root="true" ma:fieldsID="6a2750272bea75ed5879d021c534b7fe" ns2:_="">
    <xsd:import namespace="a3d6f32b-af83-49e8-ae94-dc703964e3c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d6f32b-af83-49e8-ae94-dc703964e3c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40334F0-AF99-4702-B60D-18525765E33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FCB3E3C-2B16-4457-B5A0-93EA57DAF1C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3d6f32b-af83-49e8-ae94-dc703964e3c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697B4C2-CB5C-41E7-A16E-910DFF3B0A37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Debt Reduction Worksheet</vt:lpstr>
      <vt:lpstr>'Debt Reduction Worksheet'!Print_Area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Debt Reduction Spreadsheet</dc:title>
  <dc:subject>Debt Reduction</dc:subject>
  <dc:creator>Squawkfox.com</dc:creator>
  <cp:keywords>Debt Reduction budget</cp:keywords>
  <cp:lastModifiedBy>Veronica Sanchez</cp:lastModifiedBy>
  <cp:lastPrinted>2022-07-08T16:22:04Z</cp:lastPrinted>
  <dcterms:created xsi:type="dcterms:W3CDTF">2010-08-02T16:07:35Z</dcterms:created>
  <dcterms:modified xsi:type="dcterms:W3CDTF">2022-07-08T16:22:13Z</dcterms:modified>
  <cp:category>Debt Reduction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0x010100F9DF979B5D582449A299CB9416125C7D</vt:lpwstr>
  </property>
</Properties>
</file>