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ate1904="1" hidePivotFieldList="1"/>
  <mc:AlternateContent xmlns:mc="http://schemas.openxmlformats.org/markup-compatibility/2006">
    <mc:Choice Requires="x15">
      <x15ac:absPath xmlns:x15ac="http://schemas.microsoft.com/office/spreadsheetml/2010/11/ac" url="https://d.docs.live.net/e1f0b80fcc168966/Documents/FORMS/On Website/"/>
    </mc:Choice>
  </mc:AlternateContent>
  <xr:revisionPtr revIDLastSave="1" documentId="8_{E45131FD-A6C5-4771-923D-E5A4116AFEA0}" xr6:coauthVersionLast="47" xr6:coauthVersionMax="47" xr10:uidLastSave="{ACA2C19A-8BB2-47FF-92EF-56FC1E272636}"/>
  <bookViews>
    <workbookView xWindow="-108" yWindow="-108" windowWidth="23256" windowHeight="12456" tabRatio="500" xr2:uid="{00000000-000D-0000-FFFF-FFFF00000000}"/>
  </bookViews>
  <sheets>
    <sheet name="Weighted_Cost_Analysis" sheetId="1" r:id="rId1"/>
  </sheets>
  <definedNames>
    <definedName name="_xlnm.Print_Area" localSheetId="0">Weighted_Cost_Analysis!$B$1:$F$36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E16" i="1"/>
  <c r="E17" i="1"/>
  <c r="E18" i="1"/>
  <c r="E19" i="1"/>
  <c r="E20" i="1"/>
  <c r="E21" i="1"/>
  <c r="E22" i="1"/>
  <c r="E15" i="1"/>
  <c r="C23" i="1"/>
  <c r="C33" i="1" l="1"/>
  <c r="E23" i="1"/>
  <c r="F21" i="1"/>
  <c r="F22" i="1"/>
  <c r="C29" i="1" l="1"/>
  <c r="F23" i="1"/>
  <c r="C35" i="1" s="1"/>
</calcChain>
</file>

<file path=xl/sharedStrings.xml><?xml version="1.0" encoding="utf-8"?>
<sst xmlns="http://schemas.openxmlformats.org/spreadsheetml/2006/main" count="25" uniqueCount="24">
  <si>
    <t>Creditor</t>
  </si>
  <si>
    <t>Interest Rate</t>
  </si>
  <si>
    <t>Total Debt:</t>
  </si>
  <si>
    <t>MC Credit Card</t>
  </si>
  <si>
    <t>Car Loan</t>
  </si>
  <si>
    <t>Student Loan</t>
  </si>
  <si>
    <t>Balance</t>
  </si>
  <si>
    <t xml:space="preserve"> </t>
  </si>
  <si>
    <t>Amount</t>
  </si>
  <si>
    <t>Debts</t>
  </si>
  <si>
    <t>List all of your debts. Enter the balance you owe, annual interest rate, and required monthly payment for each.</t>
  </si>
  <si>
    <t>Update spreadsheet as you pay off your debts. Add more rows if needed.</t>
  </si>
  <si>
    <t>Amex</t>
  </si>
  <si>
    <t>Department Store Credit Card</t>
  </si>
  <si>
    <t>Gas Credit Card</t>
  </si>
  <si>
    <t>Other</t>
  </si>
  <si>
    <t>What is the cost of your Debt?</t>
  </si>
  <si>
    <t>Interest/Year</t>
  </si>
  <si>
    <t>Payment</t>
  </si>
  <si>
    <t>Weighted Cost of Debt</t>
  </si>
  <si>
    <t>New Mortgage Rate Offered</t>
  </si>
  <si>
    <t>Proposed New Payment</t>
  </si>
  <si>
    <t>Cash Flow Savings</t>
  </si>
  <si>
    <t>Update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</si>
</sst>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0.000%"/>
  </numFmts>
  <fonts count="13" x14ac:knownFonts="1">
    <font>
      <sz val="10"/>
      <name val="Verdana"/>
    </font>
    <font>
      <b/>
      <sz val="10"/>
      <name val="Verdana"/>
    </font>
    <font>
      <sz val="8"/>
      <name val="Verdana"/>
    </font>
    <font>
      <sz val="28"/>
      <name val="Harrington"/>
    </font>
    <font>
      <b/>
      <sz val="16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24"/>
      <name val="Verdana"/>
      <family val="2"/>
    </font>
    <font>
      <sz val="10"/>
      <name val="Verdana"/>
      <family val="2"/>
    </font>
    <font>
      <sz val="10"/>
      <name val="Verdana"/>
    </font>
    <font>
      <b/>
      <sz val="10"/>
      <name val="Verdana"/>
      <family val="2"/>
    </font>
    <font>
      <u/>
      <sz val="10"/>
      <name val="Verdana"/>
      <family val="2"/>
    </font>
    <font>
      <i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164" fontId="7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64" fontId="3" fillId="0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Protection="1"/>
    <xf numFmtId="0" fontId="1" fillId="0" borderId="0" xfId="0" applyFont="1" applyFill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10" fontId="1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Protection="1"/>
    <xf numFmtId="10" fontId="0" fillId="0" borderId="0" xfId="0" applyNumberFormat="1" applyFont="1" applyFill="1" applyBorder="1" applyProtection="1"/>
    <xf numFmtId="164" fontId="0" fillId="0" borderId="0" xfId="0" applyNumberFormat="1" applyFont="1" applyFill="1" applyBorder="1" applyAlignment="1" applyProtection="1">
      <alignment horizontal="right"/>
    </xf>
    <xf numFmtId="10" fontId="1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0" fillId="0" borderId="0" xfId="0" applyNumberFormat="1" applyFont="1" applyFill="1" applyBorder="1" applyProtection="1">
      <protection locked="0"/>
    </xf>
    <xf numFmtId="10" fontId="0" fillId="0" borderId="0" xfId="0" applyNumberFormat="1" applyFont="1" applyFill="1" applyBorder="1" applyProtection="1">
      <protection locked="0"/>
    </xf>
    <xf numFmtId="0" fontId="8" fillId="0" borderId="0" xfId="0" applyFont="1" applyFill="1" applyProtection="1"/>
    <xf numFmtId="164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0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164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165" fontId="1" fillId="0" borderId="0" xfId="3" applyNumberFormat="1" applyFont="1" applyFill="1" applyBorder="1" applyProtection="1"/>
    <xf numFmtId="164" fontId="10" fillId="0" borderId="0" xfId="0" applyNumberFormat="1" applyFont="1" applyFill="1" applyBorder="1" applyProtection="1"/>
    <xf numFmtId="164" fontId="10" fillId="0" borderId="0" xfId="3" applyNumberFormat="1" applyFont="1" applyFill="1" applyBorder="1" applyProtection="1"/>
    <xf numFmtId="0" fontId="11" fillId="0" borderId="0" xfId="0" quotePrefix="1" applyFont="1" applyFill="1" applyBorder="1" applyProtection="1"/>
    <xf numFmtId="8" fontId="1" fillId="0" borderId="0" xfId="0" applyNumberFormat="1" applyFont="1" applyFill="1" applyBorder="1" applyProtection="1"/>
    <xf numFmtId="164" fontId="8" fillId="0" borderId="0" xfId="0" applyNumberFormat="1" applyFont="1" applyFill="1" applyBorder="1" applyProtection="1">
      <protection locked="0"/>
    </xf>
    <xf numFmtId="165" fontId="1" fillId="2" borderId="0" xfId="3" applyNumberFormat="1" applyFont="1" applyFill="1" applyBorder="1" applyProtection="1">
      <protection locked="0"/>
    </xf>
    <xf numFmtId="10" fontId="12" fillId="0" borderId="0" xfId="0" applyNumberFormat="1" applyFont="1" applyFill="1" applyBorder="1" applyProtection="1"/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0" hidden="0"/>
    </dxf>
    <dxf>
      <protection locked="1" hidden="0"/>
    </dxf>
    <dxf>
      <font>
        <color rgb="FF9C0006"/>
      </font>
      <fill>
        <patternFill>
          <bgColor rgb="FFFFC7CE"/>
        </patternFill>
      </fill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00B0F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E663B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FBF83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4" defaultTableStyle="TableStyleMedium9" defaultPivotStyle="PivotStyleMedium7">
    <tableStyle name="Squawkfox - Category" pivot="0" count="6" xr9:uid="{00000000-0011-0000-FFFF-FFFF00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HeaderCell" dxfId="36"/>
    </tableStyle>
    <tableStyle name="Squawkfox - Income" pivot="0" count="6" xr9:uid="{00000000-0011-0000-FFFF-FFFF01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HeaderCell" dxfId="30"/>
    </tableStyle>
    <tableStyle name="Squawkfox - Summaries" pivot="0" count="6" xr9:uid="{00000000-0011-0000-FFFF-FFFF02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HeaderCell" dxfId="24"/>
    </tableStyle>
    <tableStyle name="Squawkfox Expenses" pivot="0" count="6" xr9:uid="{00000000-0011-0000-FFFF-FFFF03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HeaderCell" dxfId="18"/>
    </tableStyle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DEE9F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7F-4149-87FC-4033422FC5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7F-4149-87FC-4033422FC56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7F-4149-87FC-4033422FC56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7F-4149-87FC-4033422FC56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A-4953-8582-07124F4E53D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A-4953-8582-07124F4E53D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A-4953-8582-07124F4E53D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A-4953-8582-07124F4E53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Weighted_Cost_Analysis!$B$15:$B$22</c:f>
              <c:strCache>
                <c:ptCount val="8"/>
                <c:pt idx="0">
                  <c:v>Amex</c:v>
                </c:pt>
                <c:pt idx="1">
                  <c:v>MC Credit Card</c:v>
                </c:pt>
                <c:pt idx="2">
                  <c:v>Car Loan</c:v>
                </c:pt>
                <c:pt idx="3">
                  <c:v>Student Loan</c:v>
                </c:pt>
                <c:pt idx="4">
                  <c:v>Department Store Credit Card</c:v>
                </c:pt>
                <c:pt idx="5">
                  <c:v>Gas Credit Card</c:v>
                </c:pt>
                <c:pt idx="6">
                  <c:v>Other</c:v>
                </c:pt>
                <c:pt idx="7">
                  <c:v>Other</c:v>
                </c:pt>
              </c:strCache>
            </c:strRef>
          </c:cat>
          <c:val>
            <c:numRef>
              <c:f>Weighted_Cost_Analysis!$C$15:$C$22</c:f>
              <c:numCache>
                <c:formatCode>"$"#,##0.00</c:formatCode>
                <c:ptCount val="8"/>
                <c:pt idx="0">
                  <c:v>7500</c:v>
                </c:pt>
                <c:pt idx="1">
                  <c:v>3500</c:v>
                </c:pt>
                <c:pt idx="2">
                  <c:v>35000</c:v>
                </c:pt>
                <c:pt idx="3">
                  <c:v>25000</c:v>
                </c:pt>
                <c:pt idx="4">
                  <c:v>1000</c:v>
                </c:pt>
                <c:pt idx="5">
                  <c:v>500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7F-4149-87FC-4033422FC5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37</xdr:row>
      <xdr:rowOff>0</xdr:rowOff>
    </xdr:from>
    <xdr:to>
      <xdr:col>4</xdr:col>
      <xdr:colOff>368300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11429</xdr:colOff>
      <xdr:row>0</xdr:row>
      <xdr:rowOff>76200</xdr:rowOff>
    </xdr:from>
    <xdr:ext cx="3636645" cy="742950"/>
    <xdr:pic>
      <xdr:nvPicPr>
        <xdr:cNvPr id="4" name="image2.png" descr="956519_67797L_psd">
          <a:extLst>
            <a:ext uri="{FF2B5EF4-FFF2-40B4-BE49-F238E27FC236}">
              <a16:creationId xmlns:a16="http://schemas.microsoft.com/office/drawing/2014/main" id="{9E6E28EB-0E2B-45D8-9906-679EF4D45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254" y="76200"/>
          <a:ext cx="3636645" cy="7429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bts" displayName="Debts" ref="B14:F23" totalsRowCount="1" headerRowDxfId="16" dataDxfId="15" totalsRowDxfId="14">
  <autoFilter ref="B14:F2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Creditor" dataDxfId="13" totalsRowDxfId="12"/>
    <tableColumn id="2" xr3:uid="{00000000-0010-0000-0000-000002000000}" name="Balance" totalsRowFunction="sum" dataDxfId="11" totalsRowDxfId="10"/>
    <tableColumn id="3" xr3:uid="{00000000-0010-0000-0000-000003000000}" name="Interest Rate" dataDxfId="9" totalsRowDxfId="8"/>
    <tableColumn id="5" xr3:uid="{00000000-0010-0000-0000-000005000000}" name="Interest/Year" totalsRowFunction="sum" dataDxfId="7" totalsRowDxfId="6">
      <calculatedColumnFormula>Debts[[#This Row],[Interest Rate]]*Debts[[#This Row],[Balance]]</calculatedColumnFormula>
    </tableColumn>
    <tableColumn id="6" xr3:uid="{00000000-0010-0000-0000-000006000000}" name="Payment" totalsRowFunction="sum" dataDxfId="5" totalsRowDxfId="4">
      <calculatedColumnFormula>IF(C15&gt;0, C15/SUM($C$15:$C$25), "")</calculatedColumnFormula>
    </tableColumn>
  </tableColumns>
  <tableStyleInfo name="Squawkfox Expenses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Summary" displayName="Summary" ref="B26:C36" totalsRowShown="0" headerRowDxfId="3" dataDxfId="2">
  <autoFilter ref="B26:C36" xr:uid="{00000000-0009-0000-0100-000010000000}">
    <filterColumn colId="0" hiddenButton="1"/>
    <filterColumn colId="1" hiddenButton="1"/>
  </autoFilter>
  <tableColumns count="2">
    <tableColumn id="1" xr3:uid="{00000000-0010-0000-0100-000001000000}" name=" " dataDxfId="1"/>
    <tableColumn id="2" xr3:uid="{00000000-0010-0000-0100-000002000000}" name="Amount" dataDxfId="0"/>
  </tableColumns>
  <tableStyleInfo name="Squawkfox - Income" showFirstColumn="1" showLastColumn="1" showRowStripes="1" showColumnStripes="0"/>
</table>
</file>

<file path=xl/theme/theme1.xml><?xml version="1.0" encoding="utf-8"?>
<a:theme xmlns:a="http://schemas.openxmlformats.org/drawingml/2006/main" name="squawkfo">
  <a:themeElements>
    <a:clrScheme name="Squawkfox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BB755"/>
      </a:accent1>
      <a:accent2>
        <a:srgbClr val="FC7570"/>
      </a:accent2>
      <a:accent3>
        <a:srgbClr val="6EDA55"/>
      </a:accent3>
      <a:accent4>
        <a:srgbClr val="9B9BD7"/>
      </a:accent4>
      <a:accent5>
        <a:srgbClr val="218A8C"/>
      </a:accent5>
      <a:accent6>
        <a:srgbClr val="06E5FF"/>
      </a:accent6>
      <a:hlink>
        <a:srgbClr val="0096D2"/>
      </a:hlink>
      <a:folHlink>
        <a:srgbClr val="00578B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H36"/>
  <sheetViews>
    <sheetView showGridLines="0" tabSelected="1" workbookViewId="0">
      <selection activeCell="I22" sqref="I22"/>
    </sheetView>
  </sheetViews>
  <sheetFormatPr defaultColWidth="10.6328125" defaultRowHeight="12.6" x14ac:dyDescent="0.2"/>
  <cols>
    <col min="1" max="1" width="6" style="8" customWidth="1"/>
    <col min="2" max="2" width="34.08984375" style="8" customWidth="1"/>
    <col min="3" max="3" width="15.90625" style="2" customWidth="1"/>
    <col min="4" max="4" width="16.08984375" style="9" customWidth="1"/>
    <col min="5" max="5" width="21.90625" style="2" hidden="1" customWidth="1"/>
    <col min="6" max="6" width="12.81640625" style="9" customWidth="1"/>
    <col min="7" max="7" width="9.36328125" style="8" customWidth="1"/>
    <col min="8" max="16384" width="10.6328125" style="8"/>
  </cols>
  <sheetData>
    <row r="8" spans="2:8" s="2" customFormat="1" ht="35.4" x14ac:dyDescent="0.6">
      <c r="B8" s="1" t="s">
        <v>16</v>
      </c>
      <c r="H8" s="3"/>
    </row>
    <row r="10" spans="2:8" s="2" customFormat="1" ht="19.8" x14ac:dyDescent="0.3">
      <c r="B10" s="4" t="s">
        <v>9</v>
      </c>
    </row>
    <row r="11" spans="2:8" s="2" customFormat="1" x14ac:dyDescent="0.2">
      <c r="B11" s="2" t="s">
        <v>10</v>
      </c>
    </row>
    <row r="12" spans="2:8" s="2" customFormat="1" x14ac:dyDescent="0.2">
      <c r="B12" s="2" t="s">
        <v>11</v>
      </c>
    </row>
    <row r="14" spans="2:8" x14ac:dyDescent="0.2">
      <c r="B14" s="5" t="s">
        <v>0</v>
      </c>
      <c r="C14" s="6" t="s">
        <v>6</v>
      </c>
      <c r="D14" s="7" t="s">
        <v>1</v>
      </c>
      <c r="E14" s="20" t="s">
        <v>17</v>
      </c>
      <c r="F14" s="20" t="s">
        <v>18</v>
      </c>
    </row>
    <row r="15" spans="2:8" x14ac:dyDescent="0.2">
      <c r="B15" s="18" t="s">
        <v>12</v>
      </c>
      <c r="C15" s="13">
        <v>7500</v>
      </c>
      <c r="D15" s="14">
        <v>0.1</v>
      </c>
      <c r="E15" s="13">
        <f>Debts[[#This Row],[Interest Rate]]*Debts[[#This Row],[Balance]]</f>
        <v>750</v>
      </c>
      <c r="F15" s="27">
        <v>0</v>
      </c>
    </row>
    <row r="16" spans="2:8" x14ac:dyDescent="0.2">
      <c r="B16" s="18" t="s">
        <v>3</v>
      </c>
      <c r="C16" s="13">
        <v>3500</v>
      </c>
      <c r="D16" s="14">
        <v>0.1</v>
      </c>
      <c r="E16" s="13">
        <f>Debts[[#This Row],[Interest Rate]]*Debts[[#This Row],[Balance]]</f>
        <v>350</v>
      </c>
      <c r="F16" s="27">
        <v>0</v>
      </c>
    </row>
    <row r="17" spans="2:6" x14ac:dyDescent="0.2">
      <c r="B17" s="18" t="s">
        <v>4</v>
      </c>
      <c r="C17" s="13">
        <v>35000</v>
      </c>
      <c r="D17" s="14">
        <v>0.04</v>
      </c>
      <c r="E17" s="13">
        <f>Debts[[#This Row],[Interest Rate]]*Debts[[#This Row],[Balance]]</f>
        <v>1400</v>
      </c>
      <c r="F17" s="27">
        <v>0</v>
      </c>
    </row>
    <row r="18" spans="2:6" x14ac:dyDescent="0.2">
      <c r="B18" s="18" t="s">
        <v>5</v>
      </c>
      <c r="C18" s="13">
        <v>25000</v>
      </c>
      <c r="D18" s="14">
        <v>6.5000000000000002E-2</v>
      </c>
      <c r="E18" s="13">
        <f>Debts[[#This Row],[Interest Rate]]*Debts[[#This Row],[Balance]]</f>
        <v>1625</v>
      </c>
      <c r="F18" s="27">
        <v>0</v>
      </c>
    </row>
    <row r="19" spans="2:6" x14ac:dyDescent="0.2">
      <c r="B19" s="19" t="s">
        <v>13</v>
      </c>
      <c r="C19" s="13">
        <v>1000</v>
      </c>
      <c r="D19" s="14">
        <v>0.1</v>
      </c>
      <c r="E19" s="13">
        <f>Debts[[#This Row],[Interest Rate]]*Debts[[#This Row],[Balance]]</f>
        <v>100</v>
      </c>
      <c r="F19" s="27">
        <v>0</v>
      </c>
    </row>
    <row r="20" spans="2:6" x14ac:dyDescent="0.2">
      <c r="B20" s="19" t="s">
        <v>14</v>
      </c>
      <c r="C20" s="13">
        <v>500</v>
      </c>
      <c r="D20" s="14">
        <v>0.1</v>
      </c>
      <c r="E20" s="13">
        <f>Debts[[#This Row],[Interest Rate]]*Debts[[#This Row],[Balance]]</f>
        <v>50</v>
      </c>
      <c r="F20" s="27">
        <v>0</v>
      </c>
    </row>
    <row r="21" spans="2:6" x14ac:dyDescent="0.2">
      <c r="B21" s="19" t="s">
        <v>15</v>
      </c>
      <c r="C21" s="13">
        <v>10</v>
      </c>
      <c r="D21" s="14">
        <v>0</v>
      </c>
      <c r="E21" s="13">
        <f>Debts[[#This Row],[Interest Rate]]*Debts[[#This Row],[Balance]]</f>
        <v>0</v>
      </c>
      <c r="F21" s="27">
        <f>IF(C21&gt;0, C21/SUM($C$15:$C$25), "")</f>
        <v>6.8946497517926095E-5</v>
      </c>
    </row>
    <row r="22" spans="2:6" x14ac:dyDescent="0.2">
      <c r="B22" s="19" t="s">
        <v>15</v>
      </c>
      <c r="C22" s="13">
        <v>10</v>
      </c>
      <c r="D22" s="14">
        <v>0</v>
      </c>
      <c r="E22" s="13">
        <f>Debts[[#This Row],[Interest Rate]]*Debts[[#This Row],[Balance]]</f>
        <v>0</v>
      </c>
      <c r="F22" s="27">
        <f>IF(C22&gt;0, C22/SUM($C$15:$C$25), "")</f>
        <v>6.8946497517926095E-5</v>
      </c>
    </row>
    <row r="23" spans="2:6" x14ac:dyDescent="0.2">
      <c r="B23" s="15"/>
      <c r="C23" s="16">
        <f>SUBTOTAL(109,Debts[Balance])</f>
        <v>72520</v>
      </c>
      <c r="D23" s="17"/>
      <c r="E23" s="16">
        <f>SUBTOTAL(109,Debts[Interest/Year])</f>
        <v>4275</v>
      </c>
      <c r="F23" s="16">
        <f>SUBTOTAL(109,Debts[Payment])</f>
        <v>1.3789299503585219E-4</v>
      </c>
    </row>
    <row r="24" spans="2:6" x14ac:dyDescent="0.2">
      <c r="B24" s="15"/>
      <c r="C24" s="16"/>
      <c r="D24" s="17"/>
      <c r="E24" s="16"/>
      <c r="F24" s="16"/>
    </row>
    <row r="26" spans="2:6" s="5" customFormat="1" x14ac:dyDescent="0.2">
      <c r="B26" s="25" t="s">
        <v>7</v>
      </c>
      <c r="C26" s="10" t="s">
        <v>8</v>
      </c>
      <c r="D26" s="11"/>
      <c r="E26" s="12"/>
      <c r="F26" s="11"/>
    </row>
    <row r="27" spans="2:6" s="5" customFormat="1" x14ac:dyDescent="0.2">
      <c r="B27" s="5" t="s">
        <v>2</v>
      </c>
      <c r="C27" s="12">
        <f>Debts[[#Totals],[Balance]]</f>
        <v>72520</v>
      </c>
      <c r="D27" s="11"/>
      <c r="E27" s="12"/>
      <c r="F27" s="11"/>
    </row>
    <row r="28" spans="2:6" s="5" customFormat="1" x14ac:dyDescent="0.2">
      <c r="B28" s="21"/>
      <c r="C28" s="23"/>
      <c r="D28" s="11"/>
      <c r="E28" s="12"/>
      <c r="F28" s="11"/>
    </row>
    <row r="29" spans="2:6" s="5" customFormat="1" x14ac:dyDescent="0.2">
      <c r="B29" s="21" t="s">
        <v>19</v>
      </c>
      <c r="C29" s="22">
        <f>Debts[[#Totals],[Interest/Year]]/Debts[[#Totals],[Balance]]</f>
        <v>5.8949255377826804E-2</v>
      </c>
      <c r="D29" s="11"/>
      <c r="E29" s="12"/>
      <c r="F29" s="11"/>
    </row>
    <row r="30" spans="2:6" s="5" customFormat="1" x14ac:dyDescent="0.2">
      <c r="B30" s="21"/>
      <c r="C30" s="24"/>
      <c r="D30" s="11"/>
      <c r="E30" s="12"/>
      <c r="F30" s="11"/>
    </row>
    <row r="31" spans="2:6" x14ac:dyDescent="0.2">
      <c r="B31" s="21" t="s">
        <v>20</v>
      </c>
      <c r="C31" s="28">
        <v>5.1999999999999998E-2</v>
      </c>
      <c r="D31" s="29" t="s">
        <v>23</v>
      </c>
      <c r="E31" s="12"/>
      <c r="F31" s="11"/>
    </row>
    <row r="32" spans="2:6" x14ac:dyDescent="0.2">
      <c r="B32" s="5"/>
      <c r="C32" s="12"/>
    </row>
    <row r="33" spans="2:3" x14ac:dyDescent="0.2">
      <c r="B33" s="21" t="s">
        <v>21</v>
      </c>
      <c r="C33" s="12">
        <f>PMT(C31/12,360,-C27)</f>
        <v>398.21521088847487</v>
      </c>
    </row>
    <row r="34" spans="2:3" x14ac:dyDescent="0.2">
      <c r="B34" s="21"/>
      <c r="C34" s="23"/>
    </row>
    <row r="35" spans="2:3" x14ac:dyDescent="0.2">
      <c r="B35" s="21" t="s">
        <v>22</v>
      </c>
      <c r="C35" s="26">
        <f>Debts[[#Totals],[Payment]]-C33</f>
        <v>-398.21507299547983</v>
      </c>
    </row>
    <row r="36" spans="2:3" ht="12.9" customHeight="1" x14ac:dyDescent="0.2">
      <c r="B36" s="5"/>
      <c r="C36" s="12"/>
    </row>
  </sheetData>
  <sheetProtection sheet="1" insertRows="0"/>
  <phoneticPr fontId="2"/>
  <conditionalFormatting sqref="C36">
    <cfRule type="cellIs" dxfId="17" priority="1" operator="lessThan">
      <formula>0</formula>
    </cfRule>
  </conditionalFormatting>
  <pageMargins left="0.45" right="0.45" top="0.5" bottom="0.5" header="0.5" footer="0.5"/>
  <pageSetup orientation="portrait" horizontalDpi="4294967292" verticalDpi="4294967292" r:id="rId1"/>
  <ignoredErrors>
    <ignoredError sqref="F15:F20" calculatedColumn="1"/>
    <ignoredError sqref="F21:F22" unlockedFormula="1" calculatedColumn="1"/>
  </ignoredErrors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F979B5D582449A299CB9416125C7D" ma:contentTypeVersion="11" ma:contentTypeDescription="Create a new document." ma:contentTypeScope="" ma:versionID="c2414816234d43ca49d449383aa6a7fe">
  <xsd:schema xmlns:xsd="http://www.w3.org/2001/XMLSchema" xmlns:xs="http://www.w3.org/2001/XMLSchema" xmlns:p="http://schemas.microsoft.com/office/2006/metadata/properties" xmlns:ns2="a3d6f32b-af83-49e8-ae94-dc703964e3ca" targetNamespace="http://schemas.microsoft.com/office/2006/metadata/properties" ma:root="true" ma:fieldsID="6a2750272bea75ed5879d021c534b7fe" ns2:_="">
    <xsd:import namespace="a3d6f32b-af83-49e8-ae94-dc703964e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6f32b-af83-49e8-ae94-dc703964e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B3E3C-2B16-4457-B5A0-93EA57DAF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6f32b-af83-49e8-ae94-dc703964e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7B4C2-CB5C-41E7-A16E-910DFF3B0A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0334F0-AF99-4702-B60D-18525765E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Weighted_Cost_Analysis</vt:lpstr>
      <vt:lpstr>Weighted_Cost_Analysis!Print_Area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Reduction Spreadsheet</dc:title>
  <dc:subject>Debt Reduction</dc:subject>
  <dc:creator>Squawkfox.com</dc:creator>
  <cp:keywords>Debt Reduction budget</cp:keywords>
  <cp:lastModifiedBy>Veronica Sanchez</cp:lastModifiedBy>
  <cp:lastPrinted>2022-07-08T18:35:22Z</cp:lastPrinted>
  <dcterms:created xsi:type="dcterms:W3CDTF">2010-08-02T16:07:35Z</dcterms:created>
  <dcterms:modified xsi:type="dcterms:W3CDTF">2022-07-08T18:42:15Z</dcterms:modified>
  <cp:category>Debt Reduction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0x010100F9DF979B5D582449A299CB9416125C7D</vt:lpwstr>
  </property>
</Properties>
</file>