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e1f0b80fcc168966/Documents/FORMS/Net Proceeds Calculator/"/>
    </mc:Choice>
  </mc:AlternateContent>
  <xr:revisionPtr revIDLastSave="1" documentId="14_{E7B4284E-DAD4-4C5E-897B-51DF8067835B}" xr6:coauthVersionLast="47" xr6:coauthVersionMax="47" xr10:uidLastSave="{BD1CEA85-CD66-496B-85F4-2A68E45F5544}"/>
  <bookViews>
    <workbookView xWindow="28680" yWindow="-120" windowWidth="29040" windowHeight="15720" xr2:uid="{FE114917-0DC3-4164-B3B2-F4492CD3768D}"/>
  </bookViews>
  <sheets>
    <sheet name="Net Proceeds Calculator" sheetId="3" r:id="rId1"/>
    <sheet name="FORMULA" sheetId="1" state="hidden" r:id="rId2"/>
    <sheet name="States" sheetId="5" state="hidden" r:id="rId3"/>
  </sheets>
  <definedNames>
    <definedName name="_xlnm.Print_Area" localSheetId="0">'Net Proceeds Calculator'!$A$1:$Q$31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8" i="3" l="1"/>
  <c r="U18" i="3" s="1"/>
  <c r="G21" i="3"/>
  <c r="G20" i="3"/>
  <c r="G19" i="3"/>
  <c r="G18" i="3"/>
  <c r="G22" i="3" l="1"/>
  <c r="G24" i="3" l="1"/>
  <c r="T20" i="3" s="1"/>
  <c r="T19" i="3"/>
  <c r="H13" i="1"/>
  <c r="H12" i="1"/>
  <c r="H14" i="1"/>
  <c r="H11" i="1"/>
  <c r="H15" i="1" l="1"/>
  <c r="H17" i="1" s="1"/>
</calcChain>
</file>

<file path=xl/sharedStrings.xml><?xml version="1.0" encoding="utf-8"?>
<sst xmlns="http://schemas.openxmlformats.org/spreadsheetml/2006/main" count="62" uniqueCount="38">
  <si>
    <t>Net Proceeds Calculator</t>
  </si>
  <si>
    <t>Property State</t>
  </si>
  <si>
    <t>AZ</t>
  </si>
  <si>
    <t>Home Sale Price</t>
  </si>
  <si>
    <t>1st Mortgage Payoff</t>
  </si>
  <si>
    <t>2nd Mortgage Payoff</t>
  </si>
  <si>
    <t>Realtor Fees</t>
  </si>
  <si>
    <t>Rate</t>
  </si>
  <si>
    <t>Transfer Tax</t>
  </si>
  <si>
    <t>Title Insurance</t>
  </si>
  <si>
    <t>Misc</t>
  </si>
  <si>
    <t>Total Expenses</t>
  </si>
  <si>
    <t>Cash in Hand</t>
  </si>
  <si>
    <t>7357 International Place,  Suite 102</t>
  </si>
  <si>
    <t>Sarasota, FL 34240</t>
  </si>
  <si>
    <t>Cell  or Text |  248.459.5511</t>
  </si>
  <si>
    <t>www.FirstCommerceFinancial.com</t>
  </si>
  <si>
    <t>Disclaimers</t>
  </si>
  <si>
    <r>
      <t>·</t>
    </r>
    <r>
      <rPr>
        <sz val="10"/>
        <color rgb="FF484A4E"/>
        <rFont val="Times New Roman"/>
        <family val="1"/>
      </rPr>
      <t>   </t>
    </r>
  </si>
  <si>
    <t xml:space="preserve">Payment illustration is based on a 30 Year Term, this is not a formal loan estimate (LE). An LE is provided pursuant to federal regulations and with confirmation of credit qualifications upon application review. </t>
  </si>
  <si>
    <t>Property taxes, home insurance and PMI are estimates and not formal.  Homeowners Association Dues are not included and will need to be considered if applicable.</t>
  </si>
  <si>
    <t>STATE</t>
  </si>
  <si>
    <t>FL</t>
  </si>
  <si>
    <t>TX</t>
  </si>
  <si>
    <t>CA</t>
  </si>
  <si>
    <t>MI</t>
  </si>
  <si>
    <t>If FL, then H6*.007….
If MI, then H6*.0086….
If AZ, then H6*0….
If TX, then H6*.007</t>
  </si>
  <si>
    <t>If FL, then H6*.0025…
If MI, then H6*.004…
If AZ, then H*.003…
If TX, then H6*.003</t>
  </si>
  <si>
    <t>When you combine each one of them with an IF statement, they read like this: AND – =IF(AND(Something is True, Something else is True), Value if True, Value if False) OR – =IF(OR(Something is True, Something else is True), Value if True, Value if False) NOT – =IF(NOT(Something is True), Value if True, Value if False)</t>
  </si>
  <si>
    <t>=IF(ISNUMBER(J4),"AZ",(J6*States!B2))</t>
  </si>
  <si>
    <t>AZ MB #1001354</t>
  </si>
  <si>
    <t>(select)</t>
  </si>
  <si>
    <t>(enter)</t>
  </si>
  <si>
    <t xml:space="preserve"> NMLS #137512</t>
  </si>
  <si>
    <t>Cash In Hand</t>
  </si>
  <si>
    <t>Net Proceed</t>
  </si>
  <si>
    <t>Data Point</t>
  </si>
  <si>
    <t>This is not an offer to lend and should not be used to make decisions on home offers, purchasing decisions, nor loan selections.  Not guaranteed to provide accurate results, imply lending terms, qualification amounts, not real estate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</si>
</sst>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
    <numFmt numFmtId="166"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4" tint="-0.249977111117893"/>
      <name val="Calibri"/>
      <family val="2"/>
      <scheme val="minor"/>
    </font>
    <font>
      <sz val="20"/>
      <name val="Calibri"/>
      <family val="2"/>
      <scheme val="minor"/>
    </font>
    <font>
      <sz val="11"/>
      <name val="Calibri"/>
      <family val="2"/>
      <scheme val="minor"/>
    </font>
    <font>
      <sz val="10"/>
      <color rgb="FF484A4E"/>
      <name val="Symbol"/>
      <family val="1"/>
      <charset val="2"/>
    </font>
    <font>
      <sz val="10"/>
      <color rgb="FF484A4E"/>
      <name val="Times New Roman"/>
      <family val="1"/>
    </font>
    <font>
      <i/>
      <sz val="10"/>
      <color rgb="FF484A4E"/>
      <name val="Calibri"/>
      <family val="2"/>
      <scheme val="minor"/>
    </font>
    <font>
      <sz val="9"/>
      <color theme="4" tint="-0.249977111117893"/>
      <name val="Calibri"/>
      <family val="2"/>
      <scheme val="minor"/>
    </font>
    <font>
      <i/>
      <sz val="8"/>
      <color rgb="FFC00000"/>
      <name val="Calibri"/>
      <family val="2"/>
      <scheme val="minor"/>
    </font>
    <font>
      <sz val="11"/>
      <color rgb="FFC00000"/>
      <name val="Calibri"/>
      <family val="2"/>
      <scheme val="minor"/>
    </font>
    <font>
      <sz val="12"/>
      <color theme="1"/>
      <name val="Calibri"/>
      <family val="2"/>
      <scheme val="minor"/>
    </font>
    <font>
      <b/>
      <sz val="12"/>
      <color theme="1"/>
      <name val="Calibri"/>
      <family val="2"/>
      <scheme val="minor"/>
    </font>
    <font>
      <b/>
      <sz val="12"/>
      <color theme="5"/>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2060"/>
      </left>
      <right style="thin">
        <color rgb="FF002060"/>
      </right>
      <top style="thin">
        <color rgb="FF002060"/>
      </top>
      <bottom style="thin">
        <color rgb="FF002060"/>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2" borderId="0" xfId="0" applyFill="1"/>
    <xf numFmtId="9" fontId="0" fillId="2" borderId="0" xfId="1" applyFont="1" applyFill="1"/>
    <xf numFmtId="0" fontId="0" fillId="2" borderId="0" xfId="0" applyFill="1" applyAlignment="1">
      <alignment horizontal="right"/>
    </xf>
    <xf numFmtId="0" fontId="6" fillId="0" borderId="0" xfId="0" applyFont="1"/>
    <xf numFmtId="0" fontId="3" fillId="0" borderId="0" xfId="0" applyFont="1"/>
    <xf numFmtId="164" fontId="3" fillId="0" borderId="0" xfId="2" applyNumberFormat="1" applyFont="1" applyBorder="1" applyProtection="1"/>
    <xf numFmtId="0" fontId="0" fillId="0" borderId="0" xfId="0" applyAlignment="1">
      <alignment wrapText="1"/>
    </xf>
    <xf numFmtId="0" fontId="0" fillId="0" borderId="0" xfId="1" applyNumberFormat="1" applyFont="1"/>
    <xf numFmtId="0" fontId="0" fillId="0" borderId="0" xfId="0" quotePrefix="1"/>
    <xf numFmtId="0" fontId="2" fillId="0" borderId="1" xfId="0" applyFont="1" applyBorder="1"/>
    <xf numFmtId="0" fontId="2" fillId="0" borderId="1" xfId="1" applyNumberFormat="1" applyFont="1" applyBorder="1"/>
    <xf numFmtId="0" fontId="0" fillId="0" borderId="1" xfId="0" applyBorder="1"/>
    <xf numFmtId="0" fontId="0" fillId="0" borderId="1" xfId="1" applyNumberFormat="1" applyFont="1" applyBorder="1"/>
    <xf numFmtId="0" fontId="0" fillId="0" borderId="0" xfId="0" applyAlignment="1">
      <alignment horizontal="right"/>
    </xf>
    <xf numFmtId="0" fontId="0" fillId="0" borderId="0" xfId="0" applyAlignment="1">
      <alignment vertical="center"/>
    </xf>
    <xf numFmtId="166" fontId="0" fillId="0" borderId="0" xfId="2" applyNumberFormat="1" applyFont="1"/>
    <xf numFmtId="0" fontId="13" fillId="0" borderId="2" xfId="0" applyFont="1" applyBorder="1" applyAlignment="1">
      <alignment vertical="center"/>
    </xf>
    <xf numFmtId="0" fontId="14" fillId="0" borderId="2" xfId="0" applyFont="1" applyBorder="1" applyAlignment="1">
      <alignment vertical="center"/>
    </xf>
    <xf numFmtId="0" fontId="14" fillId="0" borderId="2" xfId="0" applyFont="1" applyBorder="1" applyAlignment="1">
      <alignment horizontal="right" vertical="center"/>
    </xf>
    <xf numFmtId="166" fontId="14" fillId="0" borderId="2" xfId="2" applyNumberFormat="1" applyFont="1" applyBorder="1" applyAlignment="1">
      <alignment horizontal="right" vertical="center"/>
    </xf>
    <xf numFmtId="0" fontId="3" fillId="0" borderId="0" xfId="0" applyFont="1" applyAlignment="1">
      <alignment vertical="center"/>
    </xf>
    <xf numFmtId="164" fontId="3" fillId="0" borderId="0" xfId="0" applyNumberFormat="1" applyFont="1" applyAlignment="1">
      <alignment vertical="center"/>
    </xf>
    <xf numFmtId="166" fontId="3" fillId="0" borderId="0" xfId="0" applyNumberFormat="1" applyFont="1" applyAlignment="1">
      <alignment vertical="center"/>
    </xf>
    <xf numFmtId="0" fontId="6" fillId="0" borderId="0" xfId="0" applyFont="1" applyAlignment="1">
      <alignment vertical="center"/>
    </xf>
    <xf numFmtId="166" fontId="13" fillId="4" borderId="3" xfId="2" applyNumberFormat="1" applyFont="1" applyFill="1" applyBorder="1" applyAlignment="1" applyProtection="1">
      <alignment horizontal="right" vertical="center"/>
      <protection locked="0"/>
    </xf>
    <xf numFmtId="9" fontId="13" fillId="4" borderId="3" xfId="1" applyNumberFormat="1" applyFont="1" applyFill="1" applyBorder="1" applyAlignment="1" applyProtection="1">
      <alignment horizontal="center" vertical="center"/>
      <protection locked="0"/>
    </xf>
    <xf numFmtId="0" fontId="0" fillId="0" borderId="0" xfId="0" applyBorder="1"/>
    <xf numFmtId="166" fontId="0" fillId="0" borderId="0" xfId="2" applyNumberFormat="1" applyFont="1" applyBorder="1"/>
    <xf numFmtId="0" fontId="0" fillId="0" borderId="0" xfId="0" applyBorder="1" applyAlignment="1">
      <alignment horizontal="right"/>
    </xf>
    <xf numFmtId="0" fontId="4" fillId="0" borderId="0" xfId="0" applyFont="1" applyBorder="1" applyAlignment="1">
      <alignment horizontal="right"/>
    </xf>
    <xf numFmtId="0" fontId="10" fillId="0" borderId="0" xfId="0" applyFont="1" applyBorder="1" applyAlignment="1">
      <alignment horizontal="right"/>
    </xf>
    <xf numFmtId="0" fontId="0" fillId="3" borderId="0" xfId="0" applyFill="1" applyBorder="1"/>
    <xf numFmtId="166" fontId="0" fillId="3" borderId="0" xfId="2" applyNumberFormat="1" applyFont="1" applyFill="1" applyBorder="1"/>
    <xf numFmtId="0" fontId="0" fillId="3" borderId="0" xfId="0" applyFill="1" applyBorder="1" applyAlignment="1">
      <alignment horizontal="right"/>
    </xf>
    <xf numFmtId="0" fontId="4" fillId="3" borderId="0" xfId="0" applyFont="1" applyFill="1" applyBorder="1" applyAlignment="1">
      <alignment horizontal="right"/>
    </xf>
    <xf numFmtId="0" fontId="5" fillId="0" borderId="0" xfId="0" applyFont="1" applyBorder="1" applyAlignment="1">
      <alignment vertical="center"/>
    </xf>
    <xf numFmtId="0" fontId="0" fillId="0" borderId="0" xfId="0" applyBorder="1" applyAlignment="1">
      <alignment vertical="center"/>
    </xf>
    <xf numFmtId="166" fontId="0" fillId="0" borderId="0" xfId="2" applyNumberFormat="1" applyFont="1" applyBorder="1" applyAlignment="1">
      <alignment vertical="center"/>
    </xf>
    <xf numFmtId="0" fontId="0" fillId="0" borderId="0" xfId="0" applyBorder="1" applyAlignment="1">
      <alignment horizontal="right" vertical="center"/>
    </xf>
    <xf numFmtId="0" fontId="14" fillId="0" borderId="0" xfId="0" applyFont="1" applyBorder="1" applyAlignment="1">
      <alignment vertical="center"/>
    </xf>
    <xf numFmtId="0" fontId="13" fillId="0" borderId="0" xfId="0" applyFont="1" applyBorder="1" applyAlignment="1">
      <alignment vertical="center"/>
    </xf>
    <xf numFmtId="166" fontId="14" fillId="0" borderId="0" xfId="2" applyNumberFormat="1" applyFont="1" applyBorder="1" applyAlignment="1" applyProtection="1">
      <alignment horizontal="right" vertical="center"/>
      <protection locked="0"/>
    </xf>
    <xf numFmtId="0" fontId="11" fillId="0" borderId="0" xfId="0" applyFont="1" applyBorder="1" applyAlignment="1">
      <alignment vertical="center"/>
    </xf>
    <xf numFmtId="166" fontId="13" fillId="0" borderId="0" xfId="2" applyNumberFormat="1" applyFont="1" applyBorder="1" applyAlignment="1">
      <alignment horizontal="right" vertical="center"/>
    </xf>
    <xf numFmtId="0" fontId="12" fillId="0" borderId="0" xfId="0" applyFont="1" applyBorder="1" applyAlignment="1">
      <alignment vertical="center"/>
    </xf>
    <xf numFmtId="0" fontId="13" fillId="0" borderId="0" xfId="0" applyFont="1" applyBorder="1" applyAlignment="1">
      <alignment horizontal="right" vertical="center"/>
    </xf>
    <xf numFmtId="0" fontId="15" fillId="0" borderId="0" xfId="0" applyFont="1" applyBorder="1" applyAlignment="1">
      <alignment vertical="center"/>
    </xf>
    <xf numFmtId="0" fontId="15" fillId="0" borderId="0" xfId="0" applyFont="1" applyBorder="1" applyAlignment="1">
      <alignment horizontal="right" vertical="center"/>
    </xf>
    <xf numFmtId="166" fontId="15" fillId="0" borderId="0" xfId="2" applyNumberFormat="1" applyFont="1" applyBorder="1" applyAlignment="1">
      <alignment horizontal="right" vertical="center"/>
    </xf>
    <xf numFmtId="0" fontId="0" fillId="0" borderId="4" xfId="0" applyBorder="1"/>
    <xf numFmtId="0" fontId="0" fillId="0" borderId="5" xfId="0" applyBorder="1"/>
    <xf numFmtId="166" fontId="0" fillId="0" borderId="5" xfId="2" applyNumberFormat="1" applyFont="1" applyBorder="1"/>
    <xf numFmtId="0" fontId="0" fillId="0" borderId="5" xfId="0" applyBorder="1" applyAlignment="1">
      <alignment horizontal="right"/>
    </xf>
    <xf numFmtId="0" fontId="0" fillId="0" borderId="7" xfId="0" applyBorder="1"/>
    <xf numFmtId="0" fontId="3" fillId="0" borderId="8" xfId="0" applyFont="1" applyBorder="1"/>
    <xf numFmtId="0" fontId="0" fillId="0" borderId="8" xfId="0" applyBorder="1"/>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6" xfId="0" applyBorder="1"/>
    <xf numFmtId="0" fontId="2" fillId="0" borderId="0" xfId="0" applyFont="1" applyBorder="1"/>
    <xf numFmtId="8" fontId="0" fillId="0" borderId="0" xfId="0" applyNumberFormat="1" applyBorder="1"/>
    <xf numFmtId="0" fontId="7" fillId="0" borderId="0" xfId="0" applyFont="1" applyBorder="1" applyAlignment="1">
      <alignment horizontal="right" vertical="top"/>
    </xf>
    <xf numFmtId="0" fontId="9" fillId="0" borderId="0" xfId="0" applyFont="1" applyBorder="1" applyAlignment="1">
      <alignment horizontal="left" vertical="top" wrapText="1"/>
    </xf>
    <xf numFmtId="0" fontId="0" fillId="0" borderId="10" xfId="0" applyBorder="1"/>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Net Proceeds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'Net Proceeds Calculator'!$T$17</c:f>
              <c:strCache>
                <c:ptCount val="1"/>
                <c:pt idx="0">
                  <c:v>Net Proceed</c:v>
                </c:pt>
              </c:strCache>
            </c:strRef>
          </c:tx>
          <c:spPr>
            <a:ln>
              <a:solidFill>
                <a:schemeClr val="bg1"/>
              </a:solidFill>
            </a:ln>
          </c:spPr>
          <c:dPt>
            <c:idx val="0"/>
            <c:bubble3D val="0"/>
            <c:spPr>
              <a:solidFill>
                <a:schemeClr val="accent1"/>
              </a:solidFill>
              <a:ln>
                <a:solidFill>
                  <a:schemeClr val="bg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DB0-41D1-A175-6C3FE96DB0D1}"/>
              </c:ext>
            </c:extLst>
          </c:dPt>
          <c:dPt>
            <c:idx val="1"/>
            <c:bubble3D val="0"/>
            <c:spPr>
              <a:solidFill>
                <a:schemeClr val="bg1">
                  <a:lumMod val="65000"/>
                </a:schemeClr>
              </a:solidFill>
              <a:ln>
                <a:solidFill>
                  <a:schemeClr val="bg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DB0-41D1-A175-6C3FE96DB0D1}"/>
              </c:ext>
            </c:extLst>
          </c:dPt>
          <c:dPt>
            <c:idx val="2"/>
            <c:bubble3D val="0"/>
            <c:spPr>
              <a:solidFill>
                <a:schemeClr val="accent2"/>
              </a:solidFill>
              <a:ln>
                <a:solidFill>
                  <a:schemeClr val="bg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8DB0-41D1-A175-6C3FE96DB0D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'Net Proceeds Calculator'!$S$18:$S$20</c:f>
              <c:strCache>
                <c:ptCount val="3"/>
                <c:pt idx="0">
                  <c:v>Home Sale Price</c:v>
                </c:pt>
                <c:pt idx="1">
                  <c:v>Total Expenses</c:v>
                </c:pt>
                <c:pt idx="2">
                  <c:v>Cash In Hand</c:v>
                </c:pt>
              </c:strCache>
            </c:strRef>
          </c:cat>
          <c:val>
            <c:numRef>
              <c:f>'Net Proceeds Calculator'!$T$18:$T$20</c:f>
              <c:numCache>
                <c:formatCode>"$"#,##0</c:formatCode>
                <c:ptCount val="3"/>
                <c:pt idx="0">
                  <c:v>550000</c:v>
                </c:pt>
                <c:pt idx="1">
                  <c:v>240755</c:v>
                </c:pt>
                <c:pt idx="2">
                  <c:v>309245</c:v>
                </c:pt>
              </c:numCache>
            </c:numRef>
          </c:val>
          <c:extLst>
            <c:ext xmlns:c16="http://schemas.microsoft.com/office/drawing/2014/chart" uri="{C3380CC4-5D6E-409C-BE32-E72D297353CC}">
              <c16:uniqueId val="{00000000-8DB0-41D1-A175-6C3FE96DB0D1}"/>
            </c:ext>
          </c:extLst>
        </c:ser>
        <c:ser>
          <c:idx val="1"/>
          <c:order val="1"/>
          <c:tx>
            <c:strRef>
              <c:f>'Net Proceeds Calculator'!$U$17</c:f>
              <c:strCache>
                <c:ptCount val="1"/>
                <c:pt idx="0">
                  <c:v>Data Point</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DF6-4957-AB96-10CE982F8B4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DF6-4957-AB96-10CE982F8B4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DF6-4957-AB96-10CE982F8B4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'Net Proceeds Calculator'!$S$18:$S$20</c:f>
              <c:strCache>
                <c:ptCount val="3"/>
                <c:pt idx="0">
                  <c:v>Home Sale Price</c:v>
                </c:pt>
                <c:pt idx="1">
                  <c:v>Total Expenses</c:v>
                </c:pt>
                <c:pt idx="2">
                  <c:v>Cash In Hand</c:v>
                </c:pt>
              </c:strCache>
            </c:strRef>
          </c:cat>
          <c:val>
            <c:numRef>
              <c:f>'Net Proceeds Calculator'!$U$18:$U$20</c:f>
              <c:numCache>
                <c:formatCode>General</c:formatCode>
                <c:ptCount val="3"/>
                <c:pt idx="0" formatCode="&quot;$&quot;#,##0">
                  <c:v>550000</c:v>
                </c:pt>
              </c:numCache>
            </c:numRef>
          </c:val>
          <c:extLst>
            <c:ext xmlns:c16="http://schemas.microsoft.com/office/drawing/2014/chart" uri="{C3380CC4-5D6E-409C-BE32-E72D297353CC}">
              <c16:uniqueId val="{00000001-8DB0-41D1-A175-6C3FE96DB0D1}"/>
            </c:ext>
          </c:extLst>
        </c:ser>
        <c:dLbls>
          <c:dLblPos val="ctr"/>
          <c:showLegendKey val="0"/>
          <c:showVal val="0"/>
          <c:showCatName val="0"/>
          <c:showSerName val="0"/>
          <c:showPercent val="1"/>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586740</xdr:colOff>
      <xdr:row>5</xdr:row>
      <xdr:rowOff>56331</xdr:rowOff>
    </xdr:to>
    <xdr:pic>
      <xdr:nvPicPr>
        <xdr:cNvPr id="2" name="Picture 1">
          <a:extLst>
            <a:ext uri="{FF2B5EF4-FFF2-40B4-BE49-F238E27FC236}">
              <a16:creationId xmlns:a16="http://schemas.microsoft.com/office/drawing/2014/main" id="{A63045EA-3ECF-4BF2-A9CC-29E41AFB67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04775"/>
          <a:ext cx="3362325" cy="784041"/>
        </a:xfrm>
        <a:prstGeom prst="rect">
          <a:avLst/>
        </a:prstGeom>
      </xdr:spPr>
    </xdr:pic>
    <xdr:clientData/>
  </xdr:twoCellAnchor>
  <xdr:twoCellAnchor>
    <xdr:from>
      <xdr:col>8</xdr:col>
      <xdr:colOff>8572</xdr:colOff>
      <xdr:row>9</xdr:row>
      <xdr:rowOff>74295</xdr:rowOff>
    </xdr:from>
    <xdr:to>
      <xdr:col>15</xdr:col>
      <xdr:colOff>558165</xdr:colOff>
      <xdr:row>24</xdr:row>
      <xdr:rowOff>62865</xdr:rowOff>
    </xdr:to>
    <xdr:graphicFrame macro="">
      <xdr:nvGraphicFramePr>
        <xdr:cNvPr id="8" name="Chart 7">
          <a:extLst>
            <a:ext uri="{FF2B5EF4-FFF2-40B4-BE49-F238E27FC236}">
              <a16:creationId xmlns:a16="http://schemas.microsoft.com/office/drawing/2014/main" id="{B05F5DD2-1B8D-D7A5-D9C7-9C8A213FF6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14</xdr:col>
      <xdr:colOff>217170</xdr:colOff>
      <xdr:row>27</xdr:row>
      <xdr:rowOff>228600</xdr:rowOff>
    </xdr:from>
    <xdr:ext cx="838200" cy="857250"/>
    <xdr:pic>
      <xdr:nvPicPr>
        <xdr:cNvPr id="3" name="image3.jpg" descr="EH Logo">
          <a:extLst>
            <a:ext uri="{FF2B5EF4-FFF2-40B4-BE49-F238E27FC236}">
              <a16:creationId xmlns:a16="http://schemas.microsoft.com/office/drawing/2014/main" id="{8BC8B6E7-A967-48A7-8429-A566777FFA48}"/>
            </a:ext>
          </a:extLst>
        </xdr:cNvPr>
        <xdr:cNvPicPr preferRelativeResize="0"/>
      </xdr:nvPicPr>
      <xdr:blipFill>
        <a:blip xmlns:r="http://schemas.openxmlformats.org/officeDocument/2006/relationships" r:embed="rId3" cstate="print"/>
        <a:stretch>
          <a:fillRect/>
        </a:stretch>
      </xdr:blipFill>
      <xdr:spPr>
        <a:xfrm>
          <a:off x="8199120" y="5286375"/>
          <a:ext cx="838200" cy="8572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DC4B-1585-4BE1-9836-FE52E57438E2}">
  <sheetPr>
    <tabColor rgb="FFC00000"/>
    <pageSetUpPr fitToPage="1"/>
  </sheetPr>
  <dimension ref="A1:X35"/>
  <sheetViews>
    <sheetView tabSelected="1" workbookViewId="0">
      <selection activeCell="S16" sqref="S16"/>
    </sheetView>
  </sheetViews>
  <sheetFormatPr defaultRowHeight="14.4" x14ac:dyDescent="0.3"/>
  <cols>
    <col min="1" max="1" width="1.5546875" customWidth="1"/>
    <col min="2" max="2" width="4.5546875" customWidth="1"/>
    <col min="3" max="3" width="4" customWidth="1"/>
    <col min="4" max="4" width="19.88671875" customWidth="1"/>
    <col min="5" max="5" width="5.109375" customWidth="1"/>
    <col min="6" max="6" width="6.77734375" customWidth="1"/>
    <col min="7" max="7" width="14.44140625" style="16" customWidth="1"/>
    <col min="8" max="8" width="6.6640625" customWidth="1"/>
    <col min="9" max="9" width="8.88671875" style="14" customWidth="1"/>
    <col min="17" max="17" width="1.5546875" customWidth="1"/>
    <col min="18" max="19" width="8.88671875" style="5"/>
    <col min="20" max="20" width="11.6640625" style="5" customWidth="1"/>
    <col min="21" max="21" width="10.6640625" style="5" customWidth="1"/>
  </cols>
  <sheetData>
    <row r="1" spans="1:24" ht="8.4" customHeight="1" thickTop="1" x14ac:dyDescent="0.3">
      <c r="A1" s="50"/>
      <c r="B1" s="51"/>
      <c r="C1" s="51"/>
      <c r="D1" s="51"/>
      <c r="E1" s="51"/>
      <c r="F1" s="51"/>
      <c r="G1" s="52"/>
      <c r="H1" s="51"/>
      <c r="I1" s="53"/>
      <c r="J1" s="51"/>
      <c r="K1" s="51"/>
      <c r="L1" s="51"/>
      <c r="M1" s="51"/>
      <c r="N1" s="51"/>
      <c r="O1" s="51"/>
      <c r="P1" s="51"/>
      <c r="Q1" s="62"/>
    </row>
    <row r="2" spans="1:24" x14ac:dyDescent="0.3">
      <c r="A2" s="54"/>
      <c r="B2" s="27"/>
      <c r="C2" s="27"/>
      <c r="D2" s="27"/>
      <c r="E2" s="27"/>
      <c r="F2" s="27"/>
      <c r="G2" s="28"/>
      <c r="H2" s="27"/>
      <c r="I2" s="29"/>
      <c r="J2" s="27"/>
      <c r="K2" s="27"/>
      <c r="L2" s="27"/>
      <c r="M2" s="27"/>
      <c r="N2" s="30"/>
      <c r="O2" s="27"/>
      <c r="P2" s="30" t="s">
        <v>13</v>
      </c>
      <c r="Q2" s="55"/>
    </row>
    <row r="3" spans="1:24" x14ac:dyDescent="0.3">
      <c r="A3" s="54"/>
      <c r="B3" s="27"/>
      <c r="C3" s="27"/>
      <c r="D3" s="27"/>
      <c r="E3" s="27"/>
      <c r="F3" s="27"/>
      <c r="G3" s="28"/>
      <c r="H3" s="27"/>
      <c r="I3" s="29"/>
      <c r="J3" s="27"/>
      <c r="K3" s="27"/>
      <c r="L3" s="27"/>
      <c r="M3" s="27"/>
      <c r="N3" s="30"/>
      <c r="O3" s="27"/>
      <c r="P3" s="30" t="s">
        <v>14</v>
      </c>
      <c r="Q3" s="55"/>
    </row>
    <row r="4" spans="1:24" x14ac:dyDescent="0.3">
      <c r="A4" s="54"/>
      <c r="B4" s="27"/>
      <c r="C4" s="27"/>
      <c r="D4" s="27"/>
      <c r="E4" s="27"/>
      <c r="F4" s="27"/>
      <c r="G4" s="28"/>
      <c r="H4" s="27"/>
      <c r="I4" s="29"/>
      <c r="J4" s="27"/>
      <c r="K4" s="27"/>
      <c r="L4" s="27"/>
      <c r="M4" s="27"/>
      <c r="N4" s="30"/>
      <c r="O4" s="27"/>
      <c r="P4" s="30" t="s">
        <v>15</v>
      </c>
      <c r="Q4" s="55"/>
    </row>
    <row r="5" spans="1:24" x14ac:dyDescent="0.3">
      <c r="A5" s="54"/>
      <c r="B5" s="27"/>
      <c r="C5" s="27"/>
      <c r="D5" s="27"/>
      <c r="E5" s="27"/>
      <c r="F5" s="27"/>
      <c r="G5" s="28"/>
      <c r="H5" s="27"/>
      <c r="I5" s="29"/>
      <c r="J5" s="27"/>
      <c r="K5" s="27"/>
      <c r="L5" s="27"/>
      <c r="M5" s="27"/>
      <c r="N5" s="27"/>
      <c r="O5" s="27"/>
      <c r="P5" s="30" t="s">
        <v>16</v>
      </c>
      <c r="Q5" s="55"/>
    </row>
    <row r="6" spans="1:24" x14ac:dyDescent="0.3">
      <c r="A6" s="54"/>
      <c r="B6" s="27"/>
      <c r="C6" s="27"/>
      <c r="D6" s="27"/>
      <c r="E6" s="27"/>
      <c r="F6" s="27"/>
      <c r="G6" s="28"/>
      <c r="H6" s="27"/>
      <c r="I6" s="29"/>
      <c r="J6" s="27"/>
      <c r="K6" s="27"/>
      <c r="L6" s="31"/>
      <c r="M6" s="27"/>
      <c r="N6" s="31" t="s">
        <v>33</v>
      </c>
      <c r="O6" s="27"/>
      <c r="P6" s="31" t="s">
        <v>30</v>
      </c>
      <c r="Q6" s="55"/>
    </row>
    <row r="7" spans="1:24" ht="9" customHeight="1" x14ac:dyDescent="0.3">
      <c r="A7" s="54"/>
      <c r="B7" s="27"/>
      <c r="C7" s="27"/>
      <c r="D7" s="27"/>
      <c r="E7" s="27"/>
      <c r="F7" s="27"/>
      <c r="G7" s="28"/>
      <c r="H7" s="27"/>
      <c r="I7" s="29"/>
      <c r="J7" s="27"/>
      <c r="K7" s="27"/>
      <c r="L7" s="27"/>
      <c r="M7" s="27"/>
      <c r="N7" s="27"/>
      <c r="O7" s="27"/>
      <c r="P7" s="27"/>
      <c r="Q7" s="55"/>
    </row>
    <row r="8" spans="1:24" ht="8.4" customHeight="1" x14ac:dyDescent="0.3">
      <c r="A8" s="54"/>
      <c r="B8" s="32"/>
      <c r="C8" s="32"/>
      <c r="D8" s="32"/>
      <c r="E8" s="32"/>
      <c r="F8" s="32"/>
      <c r="G8" s="33"/>
      <c r="H8" s="32"/>
      <c r="I8" s="34"/>
      <c r="J8" s="32"/>
      <c r="K8" s="32"/>
      <c r="L8" s="32"/>
      <c r="M8" s="32"/>
      <c r="N8" s="35"/>
      <c r="O8" s="32"/>
      <c r="P8" s="35"/>
      <c r="Q8" s="55"/>
    </row>
    <row r="9" spans="1:24" x14ac:dyDescent="0.3">
      <c r="A9" s="54"/>
      <c r="B9" s="27"/>
      <c r="C9" s="27"/>
      <c r="D9" s="27"/>
      <c r="E9" s="27"/>
      <c r="F9" s="27"/>
      <c r="G9" s="28"/>
      <c r="H9" s="27"/>
      <c r="I9" s="29"/>
      <c r="J9" s="27"/>
      <c r="K9" s="27"/>
      <c r="L9" s="27"/>
      <c r="M9" s="27"/>
      <c r="N9" s="27"/>
      <c r="O9" s="27"/>
      <c r="P9" s="27"/>
      <c r="Q9" s="56"/>
      <c r="S9" s="4"/>
      <c r="T9" s="4"/>
      <c r="U9" s="4"/>
      <c r="V9" s="4"/>
      <c r="W9" s="4"/>
      <c r="X9" s="4"/>
    </row>
    <row r="10" spans="1:24" s="15" customFormat="1" ht="25.8" x14ac:dyDescent="0.3">
      <c r="A10" s="57"/>
      <c r="B10" s="37"/>
      <c r="C10" s="36" t="s">
        <v>0</v>
      </c>
      <c r="D10" s="37"/>
      <c r="E10" s="37"/>
      <c r="F10" s="37"/>
      <c r="G10" s="38"/>
      <c r="H10" s="37"/>
      <c r="I10" s="39"/>
      <c r="J10" s="37"/>
      <c r="K10" s="37"/>
      <c r="L10" s="37"/>
      <c r="M10" s="37"/>
      <c r="N10" s="37"/>
      <c r="O10" s="37"/>
      <c r="P10" s="37"/>
      <c r="Q10" s="58"/>
      <c r="R10" s="21"/>
      <c r="S10" s="24"/>
      <c r="T10" s="24"/>
      <c r="U10" s="24"/>
      <c r="V10" s="24"/>
      <c r="W10" s="24"/>
      <c r="X10" s="24"/>
    </row>
    <row r="11" spans="1:24" s="15" customFormat="1" x14ac:dyDescent="0.3">
      <c r="A11" s="57"/>
      <c r="B11" s="37"/>
      <c r="C11" s="37"/>
      <c r="D11" s="37"/>
      <c r="E11" s="37"/>
      <c r="F11" s="37"/>
      <c r="G11" s="38"/>
      <c r="H11" s="37"/>
      <c r="I11" s="39"/>
      <c r="J11" s="37"/>
      <c r="K11" s="37"/>
      <c r="L11" s="37"/>
      <c r="M11" s="37"/>
      <c r="N11" s="37"/>
      <c r="O11" s="37"/>
      <c r="P11" s="37"/>
      <c r="Q11" s="58"/>
      <c r="R11" s="21"/>
      <c r="S11" s="24"/>
      <c r="T11" s="24"/>
      <c r="U11" s="24"/>
      <c r="V11" s="24"/>
      <c r="W11" s="24"/>
      <c r="X11" s="24"/>
    </row>
    <row r="12" spans="1:24" s="15" customFormat="1" ht="15.6" x14ac:dyDescent="0.3">
      <c r="A12" s="57"/>
      <c r="B12" s="37"/>
      <c r="C12" s="37"/>
      <c r="D12" s="40" t="s">
        <v>1</v>
      </c>
      <c r="E12" s="41"/>
      <c r="F12" s="41"/>
      <c r="G12" s="42" t="s">
        <v>25</v>
      </c>
      <c r="H12" s="43" t="s">
        <v>31</v>
      </c>
      <c r="I12" s="37"/>
      <c r="J12" s="37"/>
      <c r="K12" s="37"/>
      <c r="L12" s="37"/>
      <c r="M12" s="37"/>
      <c r="N12" s="37"/>
      <c r="O12" s="37"/>
      <c r="P12" s="37"/>
      <c r="Q12" s="58"/>
      <c r="R12" s="21"/>
      <c r="S12" s="24"/>
      <c r="T12" s="24"/>
      <c r="U12" s="24"/>
      <c r="V12" s="24"/>
      <c r="W12" s="24"/>
      <c r="X12" s="24"/>
    </row>
    <row r="13" spans="1:24" s="15" customFormat="1" ht="15.6" x14ac:dyDescent="0.3">
      <c r="A13" s="57"/>
      <c r="B13" s="37"/>
      <c r="C13" s="37"/>
      <c r="D13" s="41"/>
      <c r="E13" s="41"/>
      <c r="F13" s="41"/>
      <c r="G13" s="44"/>
      <c r="H13" s="45"/>
      <c r="I13" s="37"/>
      <c r="J13" s="37"/>
      <c r="K13" s="37"/>
      <c r="L13" s="37"/>
      <c r="M13" s="37"/>
      <c r="N13" s="37"/>
      <c r="O13" s="37"/>
      <c r="P13" s="37"/>
      <c r="Q13" s="58"/>
      <c r="R13" s="21"/>
      <c r="S13" s="24"/>
      <c r="T13" s="24"/>
      <c r="U13" s="24"/>
      <c r="V13" s="24"/>
      <c r="W13" s="24"/>
      <c r="X13" s="24"/>
    </row>
    <row r="14" spans="1:24" s="15" customFormat="1" ht="15.6" x14ac:dyDescent="0.3">
      <c r="A14" s="57"/>
      <c r="B14" s="37"/>
      <c r="C14" s="37"/>
      <c r="D14" s="40" t="s">
        <v>3</v>
      </c>
      <c r="E14" s="41"/>
      <c r="F14" s="41"/>
      <c r="G14" s="25">
        <v>550000</v>
      </c>
      <c r="H14" s="43" t="s">
        <v>32</v>
      </c>
      <c r="I14" s="37"/>
      <c r="J14" s="37"/>
      <c r="K14" s="37"/>
      <c r="L14" s="37"/>
      <c r="M14" s="37"/>
      <c r="N14" s="37"/>
      <c r="O14" s="37"/>
      <c r="P14" s="37"/>
      <c r="Q14" s="58"/>
      <c r="R14" s="21"/>
      <c r="S14" s="21"/>
      <c r="T14" s="21"/>
      <c r="U14" s="21"/>
      <c r="V14" s="24"/>
      <c r="W14" s="24"/>
      <c r="X14" s="24"/>
    </row>
    <row r="15" spans="1:24" s="15" customFormat="1" ht="15.6" x14ac:dyDescent="0.3">
      <c r="A15" s="57"/>
      <c r="B15" s="37"/>
      <c r="C15" s="37"/>
      <c r="D15" s="41"/>
      <c r="E15" s="41"/>
      <c r="F15" s="41"/>
      <c r="G15" s="44"/>
      <c r="H15" s="45"/>
      <c r="I15" s="37"/>
      <c r="J15" s="37"/>
      <c r="K15" s="37"/>
      <c r="L15" s="37"/>
      <c r="M15" s="37"/>
      <c r="N15" s="37"/>
      <c r="O15" s="37"/>
      <c r="P15" s="37"/>
      <c r="Q15" s="58"/>
      <c r="R15" s="21"/>
      <c r="S15" s="21"/>
      <c r="T15" s="21"/>
      <c r="U15" s="21"/>
      <c r="V15" s="24"/>
      <c r="W15" s="24"/>
      <c r="X15" s="24"/>
    </row>
    <row r="16" spans="1:24" s="15" customFormat="1" ht="15.6" x14ac:dyDescent="0.3">
      <c r="A16" s="57"/>
      <c r="B16" s="37"/>
      <c r="C16" s="37"/>
      <c r="D16" s="41" t="s">
        <v>4</v>
      </c>
      <c r="E16" s="41"/>
      <c r="F16" s="41"/>
      <c r="G16" s="25">
        <v>200000</v>
      </c>
      <c r="H16" s="43" t="s">
        <v>32</v>
      </c>
      <c r="I16" s="37"/>
      <c r="J16" s="37"/>
      <c r="K16" s="37"/>
      <c r="L16" s="37"/>
      <c r="M16" s="37"/>
      <c r="N16" s="37"/>
      <c r="O16" s="37"/>
      <c r="P16" s="37"/>
      <c r="Q16" s="58"/>
      <c r="R16" s="21"/>
      <c r="S16" s="5"/>
      <c r="T16" s="5"/>
      <c r="U16" s="21"/>
      <c r="V16" s="24"/>
      <c r="W16" s="24"/>
      <c r="X16" s="24"/>
    </row>
    <row r="17" spans="1:24" s="15" customFormat="1" ht="15.6" x14ac:dyDescent="0.3">
      <c r="A17" s="57"/>
      <c r="B17" s="37"/>
      <c r="C17" s="37"/>
      <c r="D17" s="41" t="s">
        <v>5</v>
      </c>
      <c r="E17" s="41"/>
      <c r="F17" s="41"/>
      <c r="G17" s="25">
        <v>0</v>
      </c>
      <c r="H17" s="43" t="s">
        <v>32</v>
      </c>
      <c r="I17" s="37"/>
      <c r="J17" s="37"/>
      <c r="K17" s="37"/>
      <c r="L17" s="37"/>
      <c r="M17" s="37"/>
      <c r="N17" s="37"/>
      <c r="O17" s="37"/>
      <c r="P17" s="37"/>
      <c r="Q17" s="58"/>
      <c r="R17" s="21"/>
      <c r="S17" s="5"/>
      <c r="T17" s="6" t="s">
        <v>35</v>
      </c>
      <c r="U17" s="21" t="s">
        <v>36</v>
      </c>
      <c r="V17" s="24"/>
      <c r="W17" s="24"/>
      <c r="X17" s="24"/>
    </row>
    <row r="18" spans="1:24" s="15" customFormat="1" ht="15.6" x14ac:dyDescent="0.3">
      <c r="A18" s="57"/>
      <c r="B18" s="37"/>
      <c r="C18" s="37"/>
      <c r="D18" s="41" t="s">
        <v>6</v>
      </c>
      <c r="E18" s="46" t="s">
        <v>7</v>
      </c>
      <c r="F18" s="26">
        <v>0.06</v>
      </c>
      <c r="G18" s="44">
        <f>G14*$F$18</f>
        <v>33000</v>
      </c>
      <c r="H18" s="37"/>
      <c r="I18" s="37"/>
      <c r="J18" s="37"/>
      <c r="K18" s="37"/>
      <c r="L18" s="37"/>
      <c r="M18" s="37"/>
      <c r="N18" s="37"/>
      <c r="O18" s="37"/>
      <c r="P18" s="37"/>
      <c r="Q18" s="58"/>
      <c r="R18" s="21"/>
      <c r="S18" s="5" t="s">
        <v>3</v>
      </c>
      <c r="T18" s="6">
        <f>G14</f>
        <v>550000</v>
      </c>
      <c r="U18" s="22">
        <f>T18</f>
        <v>550000</v>
      </c>
      <c r="V18" s="24"/>
      <c r="W18" s="24"/>
      <c r="X18" s="24"/>
    </row>
    <row r="19" spans="1:24" s="15" customFormat="1" ht="15.6" x14ac:dyDescent="0.3">
      <c r="A19" s="57"/>
      <c r="B19" s="37"/>
      <c r="C19" s="37"/>
      <c r="D19" s="41" t="s">
        <v>8</v>
      </c>
      <c r="E19" s="41"/>
      <c r="F19" s="41"/>
      <c r="G19" s="44">
        <f>IF($G$12="AZ",$G$14*States!B$2,IF($G$12="MI",$G$14*States!B$5,IF($G$12="CA",$G$14*States!B$3,IF($G$12="FL",$G$14*States!B$4,IF($G$12="TX",$G$14*States!B$6)))))</f>
        <v>4730</v>
      </c>
      <c r="H19" s="37"/>
      <c r="I19" s="37"/>
      <c r="J19" s="37"/>
      <c r="K19" s="37"/>
      <c r="L19" s="37"/>
      <c r="M19" s="37"/>
      <c r="N19" s="37"/>
      <c r="O19" s="37"/>
      <c r="P19" s="37"/>
      <c r="Q19" s="58"/>
      <c r="R19" s="21"/>
      <c r="S19" s="5" t="s">
        <v>11</v>
      </c>
      <c r="T19" s="6">
        <f>G22</f>
        <v>240755</v>
      </c>
      <c r="U19" s="21"/>
      <c r="V19" s="24"/>
      <c r="W19" s="24"/>
      <c r="X19" s="24"/>
    </row>
    <row r="20" spans="1:24" s="15" customFormat="1" ht="15.6" x14ac:dyDescent="0.3">
      <c r="A20" s="57"/>
      <c r="B20" s="37"/>
      <c r="C20" s="37"/>
      <c r="D20" s="41" t="s">
        <v>9</v>
      </c>
      <c r="E20" s="41"/>
      <c r="F20" s="41"/>
      <c r="G20" s="44">
        <f>IF($G$12="AZ",$G$14*States!C$2,IF($G$12="MI",$G$14*States!C$5,IF($G$12="CA",$G$14*States!C$3,IF($G$12="FL",$G$14*States!C$4,IF($G$12="TX",$G$14*States!C$6)))))</f>
        <v>2200</v>
      </c>
      <c r="H20" s="37"/>
      <c r="I20" s="37"/>
      <c r="J20" s="37"/>
      <c r="K20" s="37"/>
      <c r="L20" s="37"/>
      <c r="M20" s="37"/>
      <c r="N20" s="37"/>
      <c r="O20" s="37"/>
      <c r="P20" s="37"/>
      <c r="Q20" s="58"/>
      <c r="R20" s="21"/>
      <c r="S20" s="5" t="s">
        <v>34</v>
      </c>
      <c r="T20" s="6">
        <f>G24</f>
        <v>309245</v>
      </c>
      <c r="U20" s="21"/>
      <c r="V20" s="24"/>
      <c r="W20" s="24"/>
      <c r="X20" s="24"/>
    </row>
    <row r="21" spans="1:24" s="15" customFormat="1" ht="15.6" x14ac:dyDescent="0.3">
      <c r="A21" s="57"/>
      <c r="B21" s="37"/>
      <c r="C21" s="37"/>
      <c r="D21" s="41" t="s">
        <v>10</v>
      </c>
      <c r="E21" s="41"/>
      <c r="F21" s="41"/>
      <c r="G21" s="44">
        <f>G14*0.0015</f>
        <v>825</v>
      </c>
      <c r="H21" s="37"/>
      <c r="I21" s="37"/>
      <c r="J21" s="37"/>
      <c r="K21" s="37"/>
      <c r="L21" s="37"/>
      <c r="M21" s="37"/>
      <c r="N21" s="37"/>
      <c r="O21" s="37"/>
      <c r="P21" s="37"/>
      <c r="Q21" s="58"/>
      <c r="R21" s="21"/>
      <c r="S21" s="21"/>
      <c r="T21" s="23"/>
      <c r="U21" s="21"/>
      <c r="V21" s="24"/>
      <c r="W21" s="24"/>
      <c r="X21" s="24"/>
    </row>
    <row r="22" spans="1:24" s="15" customFormat="1" ht="15.6" x14ac:dyDescent="0.3">
      <c r="A22" s="57"/>
      <c r="B22" s="37"/>
      <c r="C22" s="37"/>
      <c r="D22" s="17"/>
      <c r="E22" s="18"/>
      <c r="F22" s="19" t="s">
        <v>11</v>
      </c>
      <c r="G22" s="20">
        <f>SUM(G16:G21)</f>
        <v>240755</v>
      </c>
      <c r="H22" s="37"/>
      <c r="I22" s="37"/>
      <c r="J22" s="37"/>
      <c r="K22" s="37"/>
      <c r="L22" s="37"/>
      <c r="M22" s="37"/>
      <c r="N22" s="37"/>
      <c r="O22" s="37"/>
      <c r="P22" s="37"/>
      <c r="Q22" s="58"/>
      <c r="R22" s="21"/>
      <c r="S22" s="21"/>
      <c r="T22" s="23"/>
      <c r="U22" s="21"/>
      <c r="V22" s="24"/>
      <c r="W22" s="24"/>
      <c r="X22" s="24"/>
    </row>
    <row r="23" spans="1:24" s="15" customFormat="1" ht="15.6" x14ac:dyDescent="0.3">
      <c r="A23" s="57"/>
      <c r="B23" s="37"/>
      <c r="C23" s="37"/>
      <c r="D23" s="41"/>
      <c r="E23" s="41"/>
      <c r="F23" s="41"/>
      <c r="G23" s="44"/>
      <c r="H23" s="37"/>
      <c r="I23" s="37"/>
      <c r="J23" s="37"/>
      <c r="K23" s="37"/>
      <c r="L23" s="37"/>
      <c r="M23" s="37"/>
      <c r="N23" s="37"/>
      <c r="O23" s="37"/>
      <c r="P23" s="37"/>
      <c r="Q23" s="58"/>
      <c r="R23" s="21"/>
      <c r="S23" s="21"/>
      <c r="T23" s="21"/>
      <c r="U23" s="21"/>
      <c r="V23" s="24"/>
      <c r="W23" s="24"/>
      <c r="X23" s="24"/>
    </row>
    <row r="24" spans="1:24" s="15" customFormat="1" ht="15.6" x14ac:dyDescent="0.3">
      <c r="A24" s="57"/>
      <c r="B24" s="37"/>
      <c r="C24" s="37"/>
      <c r="D24" s="41"/>
      <c r="E24" s="47"/>
      <c r="F24" s="48" t="s">
        <v>12</v>
      </c>
      <c r="G24" s="49">
        <f>G14-G22</f>
        <v>309245</v>
      </c>
      <c r="H24" s="37"/>
      <c r="I24" s="37"/>
      <c r="J24" s="37"/>
      <c r="K24" s="37"/>
      <c r="L24" s="37"/>
      <c r="M24" s="37"/>
      <c r="N24" s="37"/>
      <c r="O24" s="37"/>
      <c r="P24" s="37"/>
      <c r="Q24" s="58"/>
      <c r="R24" s="21"/>
      <c r="S24" s="24"/>
      <c r="T24" s="24"/>
      <c r="U24" s="24"/>
      <c r="V24" s="24"/>
      <c r="W24" s="24"/>
      <c r="X24" s="24"/>
    </row>
    <row r="25" spans="1:24" s="15" customFormat="1" x14ac:dyDescent="0.3">
      <c r="A25" s="57"/>
      <c r="B25" s="37"/>
      <c r="C25" s="37"/>
      <c r="D25" s="37"/>
      <c r="E25" s="37"/>
      <c r="F25" s="37"/>
      <c r="G25" s="38"/>
      <c r="H25" s="37"/>
      <c r="I25" s="39"/>
      <c r="J25" s="37"/>
      <c r="K25" s="37"/>
      <c r="L25" s="37"/>
      <c r="M25" s="37"/>
      <c r="N25" s="37"/>
      <c r="O25" s="37"/>
      <c r="P25" s="37"/>
      <c r="Q25" s="58"/>
      <c r="R25" s="21"/>
      <c r="S25" s="24"/>
      <c r="T25" s="24"/>
      <c r="U25" s="24"/>
      <c r="V25" s="24"/>
      <c r="W25" s="24"/>
      <c r="X25" s="24"/>
    </row>
    <row r="26" spans="1:24" s="15" customFormat="1" x14ac:dyDescent="0.3">
      <c r="A26" s="57"/>
      <c r="B26" s="37"/>
      <c r="C26" s="37"/>
      <c r="D26" s="37"/>
      <c r="E26" s="37"/>
      <c r="F26" s="37"/>
      <c r="G26" s="38"/>
      <c r="H26" s="37"/>
      <c r="I26" s="39"/>
      <c r="J26" s="37"/>
      <c r="K26" s="37"/>
      <c r="L26" s="37"/>
      <c r="M26" s="37"/>
      <c r="N26" s="37"/>
      <c r="O26" s="37"/>
      <c r="P26" s="37"/>
      <c r="Q26" s="58"/>
      <c r="R26" s="21"/>
      <c r="S26" s="24"/>
      <c r="T26" s="24"/>
      <c r="U26" s="24"/>
      <c r="V26" s="24"/>
      <c r="W26" s="24"/>
      <c r="X26" s="24"/>
    </row>
    <row r="27" spans="1:24" s="15" customFormat="1" x14ac:dyDescent="0.3">
      <c r="A27" s="57"/>
      <c r="B27" s="37"/>
      <c r="C27" s="63" t="s">
        <v>17</v>
      </c>
      <c r="D27" s="27"/>
      <c r="E27" s="27"/>
      <c r="F27" s="27"/>
      <c r="G27" s="27"/>
      <c r="H27" s="27"/>
      <c r="I27" s="27"/>
      <c r="J27" s="64"/>
      <c r="K27" s="27"/>
      <c r="L27" s="27"/>
      <c r="M27" s="27"/>
      <c r="N27" s="27"/>
      <c r="O27" s="37"/>
      <c r="P27" s="37"/>
      <c r="Q27" s="58"/>
      <c r="R27" s="21"/>
      <c r="S27" s="24"/>
      <c r="T27" s="24"/>
      <c r="U27" s="24"/>
      <c r="V27" s="24"/>
      <c r="W27" s="24"/>
      <c r="X27" s="24"/>
    </row>
    <row r="28" spans="1:24" s="15" customFormat="1" ht="29.4" customHeight="1" x14ac:dyDescent="0.3">
      <c r="A28" s="57"/>
      <c r="B28" s="37"/>
      <c r="C28" s="65" t="s">
        <v>18</v>
      </c>
      <c r="D28" s="66" t="s">
        <v>19</v>
      </c>
      <c r="E28" s="66"/>
      <c r="F28" s="66"/>
      <c r="G28" s="66"/>
      <c r="H28" s="66"/>
      <c r="I28" s="66"/>
      <c r="J28" s="66"/>
      <c r="K28" s="66"/>
      <c r="L28" s="66"/>
      <c r="M28" s="66"/>
      <c r="N28" s="66"/>
      <c r="O28" s="37"/>
      <c r="P28" s="37"/>
      <c r="Q28" s="58"/>
      <c r="R28" s="21"/>
      <c r="S28" s="24"/>
      <c r="T28" s="24"/>
      <c r="U28" s="24"/>
      <c r="V28" s="24"/>
      <c r="W28" s="24"/>
      <c r="X28" s="24"/>
    </row>
    <row r="29" spans="1:24" s="15" customFormat="1" ht="27.6" customHeight="1" x14ac:dyDescent="0.3">
      <c r="A29" s="57"/>
      <c r="B29" s="37"/>
      <c r="C29" s="65" t="s">
        <v>18</v>
      </c>
      <c r="D29" s="66" t="s">
        <v>20</v>
      </c>
      <c r="E29" s="66"/>
      <c r="F29" s="66"/>
      <c r="G29" s="66"/>
      <c r="H29" s="66"/>
      <c r="I29" s="66"/>
      <c r="J29" s="66"/>
      <c r="K29" s="66"/>
      <c r="L29" s="66"/>
      <c r="M29" s="66"/>
      <c r="N29" s="66"/>
      <c r="O29" s="37"/>
      <c r="P29" s="37"/>
      <c r="Q29" s="58"/>
      <c r="R29" s="21"/>
      <c r="S29" s="21"/>
      <c r="T29" s="21"/>
      <c r="U29" s="21"/>
    </row>
    <row r="30" spans="1:24" s="15" customFormat="1" ht="28.2" customHeight="1" x14ac:dyDescent="0.3">
      <c r="A30" s="57"/>
      <c r="B30" s="37"/>
      <c r="C30" s="65" t="s">
        <v>18</v>
      </c>
      <c r="D30" s="66" t="s">
        <v>37</v>
      </c>
      <c r="E30" s="66"/>
      <c r="F30" s="66"/>
      <c r="G30" s="66"/>
      <c r="H30" s="66"/>
      <c r="I30" s="66"/>
      <c r="J30" s="66"/>
      <c r="K30" s="66"/>
      <c r="L30" s="66"/>
      <c r="M30" s="66"/>
      <c r="N30" s="66"/>
      <c r="O30" s="37"/>
      <c r="P30" s="37"/>
      <c r="Q30" s="58"/>
      <c r="R30" s="21"/>
      <c r="S30" s="21"/>
      <c r="T30" s="21"/>
      <c r="U30" s="21"/>
    </row>
    <row r="31" spans="1:24" s="15" customFormat="1" ht="15" thickBot="1" x14ac:dyDescent="0.35">
      <c r="A31" s="59"/>
      <c r="B31" s="60"/>
      <c r="C31" s="67"/>
      <c r="D31" s="67"/>
      <c r="E31" s="67"/>
      <c r="F31" s="67"/>
      <c r="G31" s="67"/>
      <c r="H31" s="67"/>
      <c r="I31" s="67"/>
      <c r="J31" s="67"/>
      <c r="K31" s="67"/>
      <c r="L31" s="67"/>
      <c r="M31" s="67"/>
      <c r="N31" s="67"/>
      <c r="O31" s="60"/>
      <c r="P31" s="60"/>
      <c r="Q31" s="61"/>
      <c r="R31" s="21"/>
      <c r="S31" s="21"/>
      <c r="T31" s="21"/>
      <c r="U31" s="21"/>
    </row>
    <row r="32" spans="1:24" s="15" customFormat="1" ht="15" thickTop="1" x14ac:dyDescent="0.3">
      <c r="C32"/>
      <c r="D32"/>
      <c r="E32"/>
      <c r="F32"/>
      <c r="G32"/>
      <c r="H32"/>
      <c r="I32"/>
      <c r="J32"/>
      <c r="K32"/>
      <c r="L32"/>
      <c r="M32"/>
      <c r="N32"/>
      <c r="R32" s="21"/>
      <c r="S32" s="21"/>
      <c r="T32" s="21"/>
      <c r="U32" s="21"/>
    </row>
    <row r="33" spans="3:21" s="15" customFormat="1" x14ac:dyDescent="0.3">
      <c r="C33"/>
      <c r="D33"/>
      <c r="E33"/>
      <c r="F33"/>
      <c r="G33"/>
      <c r="H33"/>
      <c r="I33"/>
      <c r="J33"/>
      <c r="K33"/>
      <c r="L33"/>
      <c r="M33"/>
      <c r="N33"/>
      <c r="R33" s="21"/>
      <c r="S33" s="21"/>
      <c r="T33" s="21"/>
      <c r="U33" s="21"/>
    </row>
    <row r="34" spans="3:21" s="15" customFormat="1" x14ac:dyDescent="0.3">
      <c r="C34"/>
      <c r="D34"/>
      <c r="E34"/>
      <c r="F34"/>
      <c r="G34"/>
      <c r="H34"/>
      <c r="I34"/>
      <c r="J34"/>
      <c r="K34"/>
      <c r="L34"/>
      <c r="M34"/>
      <c r="N34"/>
      <c r="R34" s="21"/>
      <c r="S34" s="21"/>
      <c r="T34" s="21"/>
      <c r="U34" s="21"/>
    </row>
    <row r="35" spans="3:21" x14ac:dyDescent="0.3">
      <c r="G35"/>
      <c r="I35"/>
    </row>
  </sheetData>
  <sheetProtection algorithmName="SHA-512" hashValue="/O0Nu45cwFIlY9AehqVUxBjQrj9wXJw+gsu9CxAZ9WY+IdLcqtf8lfYP34CZ96SmbjDiQchwxeVOPf33uo0i8A==" saltValue="48kb03RwClHs6xKhpU1Gow==" spinCount="100000" sheet="1" objects="1" scenarios="1"/>
  <mergeCells count="3">
    <mergeCell ref="D28:N28"/>
    <mergeCell ref="D29:N29"/>
    <mergeCell ref="D30:N30"/>
  </mergeCells>
  <pageMargins left="0.7" right="0.7" top="0.75" bottom="0.75" header="0.3" footer="0.3"/>
  <pageSetup scale="92"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7CEAE9-C497-44CF-9F24-6BBED85E9A35}">
          <x14:formula1>
            <xm:f>States!$A$2:$A$6</xm:f>
          </x14:formula1>
          <xm:sqref>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E22C-044D-4D75-BC35-19FD3768DDD6}">
  <dimension ref="C2:L17"/>
  <sheetViews>
    <sheetView workbookViewId="0">
      <selection sqref="A1:XFD1048576"/>
    </sheetView>
  </sheetViews>
  <sheetFormatPr defaultRowHeight="14.4" x14ac:dyDescent="0.3"/>
  <cols>
    <col min="12" max="12" width="43.109375" customWidth="1"/>
  </cols>
  <sheetData>
    <row r="2" spans="3:12" x14ac:dyDescent="0.3">
      <c r="C2" t="s">
        <v>0</v>
      </c>
    </row>
    <row r="4" spans="3:12" x14ac:dyDescent="0.3">
      <c r="C4" t="s">
        <v>1</v>
      </c>
      <c r="H4" s="1" t="s">
        <v>2</v>
      </c>
    </row>
    <row r="6" spans="3:12" x14ac:dyDescent="0.3">
      <c r="C6" t="s">
        <v>3</v>
      </c>
      <c r="H6" s="1">
        <v>400000</v>
      </c>
    </row>
    <row r="9" spans="3:12" x14ac:dyDescent="0.3">
      <c r="C9" t="s">
        <v>4</v>
      </c>
      <c r="H9" s="1">
        <v>250000</v>
      </c>
    </row>
    <row r="10" spans="3:12" x14ac:dyDescent="0.3">
      <c r="C10" t="s">
        <v>5</v>
      </c>
      <c r="H10" s="3">
        <v>0</v>
      </c>
    </row>
    <row r="11" spans="3:12" x14ac:dyDescent="0.3">
      <c r="C11" t="s">
        <v>6</v>
      </c>
      <c r="E11" t="s">
        <v>7</v>
      </c>
      <c r="F11" s="2">
        <v>0.06</v>
      </c>
      <c r="H11">
        <f>H6*F11</f>
        <v>24000</v>
      </c>
    </row>
    <row r="12" spans="3:12" ht="57.6" x14ac:dyDescent="0.3">
      <c r="C12" t="s">
        <v>8</v>
      </c>
      <c r="H12">
        <f>H6*0.007</f>
        <v>2800</v>
      </c>
      <c r="L12" s="7" t="s">
        <v>26</v>
      </c>
    </row>
    <row r="13" spans="3:12" ht="57.6" x14ac:dyDescent="0.3">
      <c r="C13" t="s">
        <v>9</v>
      </c>
      <c r="H13">
        <f>H6*0.0025</f>
        <v>1000</v>
      </c>
      <c r="L13" s="7" t="s">
        <v>27</v>
      </c>
    </row>
    <row r="14" spans="3:12" x14ac:dyDescent="0.3">
      <c r="C14" t="s">
        <v>10</v>
      </c>
      <c r="H14">
        <f>H6*0.0015</f>
        <v>600</v>
      </c>
    </row>
    <row r="15" spans="3:12" x14ac:dyDescent="0.3">
      <c r="C15" t="s">
        <v>11</v>
      </c>
      <c r="H15">
        <f>SUM(H9:H14)</f>
        <v>278400</v>
      </c>
    </row>
    <row r="17" spans="3:8" x14ac:dyDescent="0.3">
      <c r="C17" t="s">
        <v>12</v>
      </c>
      <c r="H17">
        <f>H6-H15</f>
        <v>121600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8C686-652C-4794-B4AE-E9983709D684}">
  <dimension ref="A1:I17"/>
  <sheetViews>
    <sheetView workbookViewId="0">
      <selection activeCell="E18" sqref="E18"/>
    </sheetView>
  </sheetViews>
  <sheetFormatPr defaultRowHeight="14.4" x14ac:dyDescent="0.3"/>
  <cols>
    <col min="2" max="2" width="11.6640625" style="8" bestFit="1" customWidth="1"/>
    <col min="3" max="3" width="13.77734375" style="8" bestFit="1" customWidth="1"/>
    <col min="7" max="7" width="68.109375" customWidth="1"/>
    <col min="9" max="9" width="48.6640625" customWidth="1"/>
  </cols>
  <sheetData>
    <row r="1" spans="1:9" x14ac:dyDescent="0.3">
      <c r="A1" s="10" t="s">
        <v>21</v>
      </c>
      <c r="B1" s="11" t="s">
        <v>8</v>
      </c>
      <c r="C1" s="11" t="s">
        <v>9</v>
      </c>
    </row>
    <row r="2" spans="1:9" x14ac:dyDescent="0.3">
      <c r="A2" s="12" t="s">
        <v>2</v>
      </c>
      <c r="B2" s="13">
        <v>0</v>
      </c>
      <c r="C2" s="13">
        <v>3.0000000000000001E-3</v>
      </c>
    </row>
    <row r="3" spans="1:9" x14ac:dyDescent="0.3">
      <c r="A3" s="12" t="s">
        <v>24</v>
      </c>
      <c r="B3" s="13">
        <v>0</v>
      </c>
      <c r="C3" s="13">
        <v>3.0000000000000001E-3</v>
      </c>
    </row>
    <row r="4" spans="1:9" x14ac:dyDescent="0.3">
      <c r="A4" s="12" t="s">
        <v>22</v>
      </c>
      <c r="B4" s="13">
        <v>7.0000000000000001E-3</v>
      </c>
      <c r="C4" s="13">
        <v>2.5000000000000001E-3</v>
      </c>
    </row>
    <row r="5" spans="1:9" x14ac:dyDescent="0.3">
      <c r="A5" s="12" t="s">
        <v>25</v>
      </c>
      <c r="B5" s="13">
        <v>8.6E-3</v>
      </c>
      <c r="C5" s="13">
        <v>4.0000000000000001E-3</v>
      </c>
    </row>
    <row r="6" spans="1:9" x14ac:dyDescent="0.3">
      <c r="A6" s="12" t="s">
        <v>23</v>
      </c>
      <c r="B6" s="13">
        <v>7.0000000000000001E-3</v>
      </c>
      <c r="C6" s="13">
        <v>3.0000000000000001E-3</v>
      </c>
    </row>
    <row r="7" spans="1:9" ht="57.6" x14ac:dyDescent="0.3">
      <c r="I7" s="7" t="s">
        <v>26</v>
      </c>
    </row>
    <row r="8" spans="1:9" ht="57.6" x14ac:dyDescent="0.3">
      <c r="I8" s="7" t="s">
        <v>27</v>
      </c>
    </row>
    <row r="11" spans="1:9" ht="72" x14ac:dyDescent="0.3">
      <c r="G11" s="7" t="s">
        <v>28</v>
      </c>
    </row>
    <row r="17" spans="7:7" x14ac:dyDescent="0.3">
      <c r="G17" s="9" t="s">
        <v>29</v>
      </c>
    </row>
  </sheetData>
  <sortState xmlns:xlrd2="http://schemas.microsoft.com/office/spreadsheetml/2017/richdata2" ref="A2:A6">
    <sortCondition ref="A2:A6"/>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672394-96E6-4876-B525-477631ABE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28DD99-3910-471F-BF09-08E18EFFA372}">
  <ds:schemaRefs>
    <ds:schemaRef ds:uri="http://purl.org/dc/dcmitype/"/>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78FFAF3-6BB8-42B9-B161-615E2323B9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Net Proceeds Calculator</vt:lpstr>
      <vt:lpstr>FORMULA</vt:lpstr>
      <vt:lpstr>States</vt:lpstr>
      <vt:lpstr>'Net Proceeds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kentu</dc:creator>
  <cp:keywords/>
  <dc:description/>
  <cp:lastModifiedBy>Veronica Sanchez</cp:lastModifiedBy>
  <cp:revision/>
  <cp:lastPrinted>2022-08-30T14:22:35Z</cp:lastPrinted>
  <dcterms:created xsi:type="dcterms:W3CDTF">2022-08-18T18:41:30Z</dcterms:created>
  <dcterms:modified xsi:type="dcterms:W3CDTF">2022-08-30T14:37:39Z</dcterms:modified>
  <cp:category/>
  <cp:contentStatus/>
</cp:coreProperties>
</file>