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d.docs.live.net/e1f0b80fcc168966/Documents/FORMS/Loan Calculator/"/>
    </mc:Choice>
  </mc:AlternateContent>
  <xr:revisionPtr revIDLastSave="0" documentId="8_{E9B10CF3-AEC1-4232-8898-EAE07AA0667C}" xr6:coauthVersionLast="47" xr6:coauthVersionMax="47" xr10:uidLastSave="{00000000-0000-0000-0000-000000000000}"/>
  <bookViews>
    <workbookView xWindow="-108" yWindow="-108" windowWidth="23256" windowHeight="12456" xr2:uid="{2A39CB4E-B17B-4E9C-9A04-58D0E276FEDB}"/>
  </bookViews>
  <sheets>
    <sheet name="Purchase Power Calculator" sheetId="1" r:id="rId1"/>
    <sheet name="Calculations" sheetId="2" state="hidden" r:id="rId2"/>
  </sheets>
  <definedNames>
    <definedName name="_xlnm.Print_Area" localSheetId="0">'Purchase Power Calculator'!$A$1:$N$39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 i="2" l="1"/>
  <c r="F3" i="2" l="1"/>
  <c r="F4" i="2" s="1"/>
  <c r="C3" i="2"/>
  <c r="F6" i="2" l="1"/>
  <c r="P21" i="1" s="1"/>
  <c r="F5" i="2"/>
  <c r="P19" i="1" s="1"/>
  <c r="P20" i="1"/>
  <c r="F8" i="2" l="1"/>
  <c r="P18" i="1" s="1"/>
  <c r="C5" i="2" l="1"/>
  <c r="C7" i="2" s="1"/>
  <c r="D19" i="1" s="1"/>
  <c r="I9" i="2" l="1"/>
  <c r="C9" i="2"/>
  <c r="D13" i="1" s="1"/>
  <c r="D17" i="1" s="1"/>
</calcChain>
</file>

<file path=xl/sharedStrings.xml><?xml version="1.0" encoding="utf-8"?>
<sst xmlns="http://schemas.openxmlformats.org/spreadsheetml/2006/main" count="30" uniqueCount="25">
  <si>
    <t>Chart Metrics</t>
  </si>
  <si>
    <t>Principal &amp; Interest</t>
  </si>
  <si>
    <t>Insurance</t>
  </si>
  <si>
    <t>PMI</t>
  </si>
  <si>
    <t>Taxes</t>
  </si>
  <si>
    <t>Int Rate</t>
  </si>
  <si>
    <t>Payment Breakdown</t>
  </si>
  <si>
    <t>P&amp;I</t>
  </si>
  <si>
    <t>Down Payment</t>
  </si>
  <si>
    <t>Interest Rate @</t>
  </si>
  <si>
    <t>7357 International Place,  Suite 102</t>
  </si>
  <si>
    <t>Sarasota, FL 34240</t>
  </si>
  <si>
    <t>Fax  |  941.259.0060</t>
  </si>
  <si>
    <t>www.FirstCommerceFinancial.com</t>
  </si>
  <si>
    <t>Cell  or Text |  248.459.5511</t>
  </si>
  <si>
    <t>Purchase Power Calculator</t>
  </si>
  <si>
    <t>Mortgage Amount</t>
  </si>
  <si>
    <t>Purchase Price</t>
  </si>
  <si>
    <t>ENTER CURRENT MONTHLY RENT</t>
  </si>
  <si>
    <t xml:space="preserve">Payment illustration is based on a 30 Year Term, this is not a formal loan estimate (LE). An LE is provided pursuant to federal regulations and with confirmation of credit qualifications upon application review. </t>
  </si>
  <si>
    <t>Property taxes, home insurance and PMI are estimates and not formal.  Homeowners Association Dues are not included and will need to be considered if applicable.</t>
  </si>
  <si>
    <t>This is not an offer to lend and should not be used to make decisions on home offers, purchasing decisions, nor loan selections.  Not guaranteed to provide accurate results, imply lending terms, qualification amounts, not real estate advice</t>
  </si>
  <si>
    <t>Disclaimers</t>
  </si>
  <si>
    <r>
      <t>·</t>
    </r>
    <r>
      <rPr>
        <sz val="10"/>
        <color rgb="FF484A4E"/>
        <rFont val="Times New Roman"/>
        <family val="1"/>
      </rPr>
      <t>   </t>
    </r>
  </si>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</sst>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164" formatCode="&quot;$&quot;#,##0"/>
    <numFmt numFmtId="165" formatCode="0.000%"/>
    <numFmt numFmtId="166" formatCode="0.000"/>
  </numFmts>
  <fonts count="18" x14ac:knownFonts="1">
    <font>
      <sz val="11"/>
      <color theme="1"/>
      <name val="Calibri"/>
      <family val="2"/>
      <scheme val="minor"/>
    </font>
    <font>
      <sz val="11"/>
      <color theme="1"/>
      <name val="Calibri"/>
      <family val="2"/>
      <scheme val="minor"/>
    </font>
    <font>
      <sz val="11"/>
      <color theme="0"/>
      <name val="Calibri"/>
      <family val="2"/>
      <scheme val="minor"/>
    </font>
    <font>
      <sz val="11"/>
      <color theme="4" tint="-0.249977111117893"/>
      <name val="Calibri"/>
      <family val="2"/>
      <scheme val="minor"/>
    </font>
    <font>
      <sz val="11"/>
      <name val="Calibri"/>
      <family val="2"/>
      <scheme val="minor"/>
    </font>
    <font>
      <sz val="20"/>
      <name val="Calibri"/>
      <family val="2"/>
      <scheme val="minor"/>
    </font>
    <font>
      <b/>
      <sz val="11"/>
      <color theme="1"/>
      <name val="Calibri"/>
      <family val="2"/>
      <scheme val="minor"/>
    </font>
    <font>
      <b/>
      <sz val="14"/>
      <color rgb="FFC00000"/>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i/>
      <sz val="14"/>
      <name val="Calibri"/>
      <family val="2"/>
      <scheme val="minor"/>
    </font>
    <font>
      <sz val="14"/>
      <name val="Calibri"/>
      <family val="2"/>
      <scheme val="minor"/>
    </font>
    <font>
      <sz val="10"/>
      <color rgb="FF484A4E"/>
      <name val="Symbol"/>
      <family val="1"/>
      <charset val="2"/>
    </font>
    <font>
      <sz val="10"/>
      <color theme="1"/>
      <name val="Calibri"/>
      <family val="2"/>
      <scheme val="minor"/>
    </font>
    <font>
      <sz val="10"/>
      <color rgb="FF484A4E"/>
      <name val="Times New Roman"/>
      <family val="1"/>
    </font>
    <font>
      <i/>
      <sz val="10"/>
      <color rgb="FF484A4E"/>
      <name val="Calibri"/>
      <family val="2"/>
      <scheme val="minor"/>
    </font>
    <font>
      <b/>
      <i/>
      <sz val="14"/>
      <color theme="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7"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0">
    <xf numFmtId="0" fontId="0" fillId="0" borderId="0" xfId="0"/>
    <xf numFmtId="8" fontId="0" fillId="0" borderId="0" xfId="0" applyNumberFormat="1"/>
    <xf numFmtId="44" fontId="0" fillId="0" borderId="0" xfId="1" applyFont="1"/>
    <xf numFmtId="166" fontId="0" fillId="0" borderId="0" xfId="2" applyNumberFormat="1" applyFont="1"/>
    <xf numFmtId="8" fontId="0" fillId="0" borderId="0" xfId="1" applyNumberFormat="1" applyFont="1"/>
    <xf numFmtId="165" fontId="0" fillId="2" borderId="0" xfId="2" applyNumberFormat="1" applyFont="1" applyFill="1"/>
    <xf numFmtId="0" fontId="0" fillId="2" borderId="0" xfId="0" applyFill="1"/>
    <xf numFmtId="0" fontId="0" fillId="0" borderId="0" xfId="0" applyProtection="1"/>
    <xf numFmtId="6" fontId="0" fillId="0" borderId="0" xfId="0" applyNumberFormat="1" applyProtection="1"/>
    <xf numFmtId="8" fontId="0" fillId="0" borderId="0" xfId="0" applyNumberFormat="1" applyProtection="1"/>
    <xf numFmtId="0" fontId="0" fillId="0" borderId="0" xfId="0" applyBorder="1" applyProtection="1"/>
    <xf numFmtId="164" fontId="0" fillId="0" borderId="0" xfId="0" applyNumberFormat="1" applyProtection="1"/>
    <xf numFmtId="0" fontId="2" fillId="0" borderId="0" xfId="0" applyFont="1" applyProtection="1"/>
    <xf numFmtId="0" fontId="2" fillId="0" borderId="0" xfId="0" applyFont="1" applyBorder="1" applyProtection="1"/>
    <xf numFmtId="164" fontId="2" fillId="0" borderId="0" xfId="1" applyNumberFormat="1" applyFont="1" applyBorder="1" applyProtection="1"/>
    <xf numFmtId="0" fontId="3" fillId="0" borderId="0" xfId="0" applyFont="1" applyAlignment="1" applyProtection="1">
      <alignment horizontal="right"/>
    </xf>
    <xf numFmtId="0" fontId="0" fillId="3" borderId="0" xfId="0" applyFill="1" applyProtection="1"/>
    <xf numFmtId="0" fontId="3" fillId="3" borderId="0" xfId="0" applyFont="1" applyFill="1" applyAlignment="1" applyProtection="1">
      <alignment horizontal="right"/>
    </xf>
    <xf numFmtId="0" fontId="5" fillId="0" borderId="0" xfId="0" applyFont="1" applyProtection="1"/>
    <xf numFmtId="0" fontId="4" fillId="0" borderId="0" xfId="0" applyFont="1" applyProtection="1"/>
    <xf numFmtId="0" fontId="7" fillId="0" borderId="0" xfId="0" applyFont="1" applyAlignment="1" applyProtection="1">
      <alignment horizontal="center" wrapText="1"/>
    </xf>
    <xf numFmtId="0" fontId="8" fillId="0" borderId="0" xfId="0" applyFont="1" applyAlignment="1" applyProtection="1">
      <alignment horizontal="center"/>
    </xf>
    <xf numFmtId="0" fontId="9" fillId="0" borderId="0" xfId="0" applyFont="1" applyAlignment="1" applyProtection="1">
      <alignment horizontal="center" vertical="top"/>
    </xf>
    <xf numFmtId="0" fontId="11" fillId="0" borderId="0" xfId="0" applyFont="1" applyAlignment="1" applyProtection="1">
      <alignment horizontal="center" vertical="top"/>
    </xf>
    <xf numFmtId="164" fontId="8" fillId="4" borderId="1" xfId="0" applyNumberFormat="1" applyFont="1" applyFill="1" applyBorder="1" applyAlignment="1" applyProtection="1">
      <alignment horizontal="right" vertical="center"/>
      <protection locked="0"/>
    </xf>
    <xf numFmtId="164" fontId="8" fillId="0" borderId="0" xfId="0" applyNumberFormat="1" applyFont="1" applyFill="1" applyAlignment="1" applyProtection="1">
      <alignment horizontal="right"/>
    </xf>
    <xf numFmtId="6" fontId="10" fillId="2" borderId="0" xfId="0" applyNumberFormat="1" applyFont="1" applyFill="1" applyAlignment="1" applyProtection="1">
      <alignment horizontal="right"/>
    </xf>
    <xf numFmtId="8" fontId="8" fillId="0" borderId="0" xfId="0" applyNumberFormat="1" applyFont="1" applyAlignment="1" applyProtection="1">
      <alignment horizontal="right"/>
    </xf>
    <xf numFmtId="6" fontId="8" fillId="0" borderId="0" xfId="0" applyNumberFormat="1" applyFont="1" applyAlignment="1" applyProtection="1">
      <alignment horizontal="right"/>
    </xf>
    <xf numFmtId="6" fontId="12" fillId="0" borderId="0" xfId="0" applyNumberFormat="1" applyFont="1" applyAlignment="1" applyProtection="1">
      <alignment horizontal="right"/>
    </xf>
    <xf numFmtId="0" fontId="6" fillId="0" borderId="0" xfId="0" applyFont="1" applyProtection="1"/>
    <xf numFmtId="0" fontId="13" fillId="0" borderId="0" xfId="0" applyFont="1" applyAlignment="1">
      <alignment horizontal="right" vertical="top"/>
    </xf>
    <xf numFmtId="0" fontId="0" fillId="0" borderId="0" xfId="0" applyAlignment="1" applyProtection="1">
      <alignment horizontal="left" vertical="top"/>
    </xf>
    <xf numFmtId="0" fontId="14" fillId="0" borderId="0" xfId="0" applyFont="1" applyAlignment="1" applyProtection="1">
      <alignment horizontal="right" vertical="top"/>
    </xf>
    <xf numFmtId="0" fontId="17" fillId="0" borderId="0" xfId="0" applyFont="1" applyAlignment="1" applyProtection="1">
      <alignment horizontal="center" vertical="top"/>
    </xf>
    <xf numFmtId="165" fontId="9" fillId="0" borderId="0" xfId="2" applyNumberFormat="1" applyFont="1" applyFill="1" applyAlignment="1" applyProtection="1">
      <alignment horizontal="right"/>
    </xf>
    <xf numFmtId="0" fontId="4" fillId="0" borderId="0" xfId="0" applyFont="1" applyAlignment="1" applyProtection="1">
      <alignment horizontal="left" vertical="top"/>
    </xf>
    <xf numFmtId="0" fontId="2" fillId="0" borderId="0" xfId="0" applyFont="1" applyAlignment="1" applyProtection="1">
      <alignment horizontal="left" vertical="top"/>
    </xf>
    <xf numFmtId="0" fontId="17" fillId="0" borderId="0" xfId="0" applyFont="1" applyAlignment="1" applyProtection="1">
      <alignment horizontal="right" vertical="center"/>
    </xf>
    <xf numFmtId="0" fontId="16" fillId="0" borderId="0" xfId="0" applyFont="1" applyAlignment="1">
      <alignment horizontal="left" vertical="top"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Payment Breakdown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5-225D-4D89-B312-42B7DBB50EC8}"/>
              </c:ext>
            </c:extLst>
          </c:dPt>
          <c:dPt>
            <c:idx val="1"/>
            <c:bubble3D val="0"/>
            <c:spPr>
              <a:solidFill>
                <a:schemeClr val="accent2"/>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6-225D-4D89-B312-42B7DBB50EC8}"/>
              </c:ext>
            </c:extLst>
          </c:dPt>
          <c:dPt>
            <c:idx val="2"/>
            <c:bubble3D val="0"/>
            <c:spPr>
              <a:solidFill>
                <a:schemeClr val="accent6"/>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3-225D-4D89-B312-42B7DBB50EC8}"/>
              </c:ext>
            </c:extLst>
          </c:dPt>
          <c:dPt>
            <c:idx val="3"/>
            <c:bubble3D val="0"/>
            <c:spPr>
              <a:solidFill>
                <a:schemeClr val="accent4"/>
              </a:solidFill>
              <a:ln>
                <a:noFill/>
              </a:ln>
              <a:effectLst>
                <a:outerShdw blurRad="254000" sx="102000" sy="102000" algn="ctr" rotWithShape="0">
                  <a:prstClr val="black">
                    <a:alpha val="20000"/>
                  </a:prstClr>
                </a:outerShdw>
              </a:effectLst>
            </c:spPr>
            <c:extLst>
              <c:ext xmlns:c16="http://schemas.microsoft.com/office/drawing/2014/chart" uri="{C3380CC4-5D6E-409C-BE32-E72D297353CC}">
                <c16:uniqueId val="{00000004-225D-4D89-B312-42B7DBB50EC8}"/>
              </c:ext>
            </c:extLst>
          </c:dPt>
          <c:dLbls>
            <c:dLbl>
              <c:idx val="0"/>
              <c:dLblPos val="ctr"/>
              <c:showLegendKey val="0"/>
              <c:showVal val="1"/>
              <c:showCatName val="1"/>
              <c:showSerName val="0"/>
              <c:showPercent val="0"/>
              <c:showBubbleSize val="0"/>
              <c:extLst>
                <c:ext xmlns:c15="http://schemas.microsoft.com/office/drawing/2012/chart" uri="{CE6537A1-D6FC-4f65-9D91-7224C49458BB}">
                  <c15:layout>
                    <c:manualLayout>
                      <c:w val="0.24603246556572364"/>
                      <c:h val="7.2141071193578099E-2"/>
                    </c:manualLayout>
                  </c15:layout>
                </c:ext>
                <c:ext xmlns:c16="http://schemas.microsoft.com/office/drawing/2014/chart" uri="{C3380CC4-5D6E-409C-BE32-E72D297353CC}">
                  <c16:uniqueId val="{00000005-225D-4D89-B312-42B7DBB50EC8}"/>
                </c:ext>
              </c:extLst>
            </c:dLbl>
            <c:dLbl>
              <c:idx val="1"/>
              <c:layout>
                <c:manualLayout>
                  <c:x val="0.16378613279615756"/>
                  <c:y val="-7.927275967724720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25D-4D89-B312-42B7DBB50EC8}"/>
                </c:ext>
              </c:extLst>
            </c:dLbl>
            <c:dLbl>
              <c:idx val="2"/>
              <c:layout>
                <c:manualLayout>
                  <c:x val="0.15329314690823881"/>
                  <c:y val="5.810938654381581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5D-4D89-B312-42B7DBB50EC8}"/>
                </c:ext>
              </c:extLst>
            </c:dLbl>
            <c:dLbl>
              <c:idx val="3"/>
              <c:layout>
                <c:manualLayout>
                  <c:x val="0.10332167854672721"/>
                  <c:y val="0.14729766556519558"/>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25D-4D89-B312-42B7DBB50EC8}"/>
                </c:ext>
              </c:extLst>
            </c:dLbl>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1"/>
            <c:showCatName val="1"/>
            <c:showSerName val="0"/>
            <c:showPercent val="0"/>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'Purchase Power Calculator'!$O$18:$O$21</c:f>
              <c:strCache>
                <c:ptCount val="4"/>
                <c:pt idx="0">
                  <c:v>Principal &amp; Interest</c:v>
                </c:pt>
                <c:pt idx="1">
                  <c:v>Insurance</c:v>
                </c:pt>
                <c:pt idx="2">
                  <c:v>PMI</c:v>
                </c:pt>
                <c:pt idx="3">
                  <c:v>Taxes</c:v>
                </c:pt>
              </c:strCache>
            </c:strRef>
          </c:cat>
          <c:val>
            <c:numRef>
              <c:f>'Purchase Power Calculator'!$P$18:$P$21</c:f>
              <c:numCache>
                <c:formatCode>"$"#,##0</c:formatCode>
                <c:ptCount val="4"/>
                <c:pt idx="0">
                  <c:v>1144</c:v>
                </c:pt>
                <c:pt idx="1">
                  <c:v>96</c:v>
                </c:pt>
                <c:pt idx="2">
                  <c:v>104</c:v>
                </c:pt>
                <c:pt idx="3">
                  <c:v>256</c:v>
                </c:pt>
              </c:numCache>
            </c:numRef>
          </c:val>
          <c:extLst>
            <c:ext xmlns:c16="http://schemas.microsoft.com/office/drawing/2014/chart" uri="{C3380CC4-5D6E-409C-BE32-E72D297353CC}">
              <c16:uniqueId val="{00000000-225D-4D89-B312-42B7DBB50EC8}"/>
            </c:ext>
          </c:extLst>
        </c:ser>
        <c:dLbls>
          <c:dLblPos val="ctr"/>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361950</xdr:colOff>
      <xdr:row>4</xdr:row>
      <xdr:rowOff>54426</xdr:rowOff>
    </xdr:to>
    <xdr:pic>
      <xdr:nvPicPr>
        <xdr:cNvPr id="4" name="Picture 3">
          <a:extLst>
            <a:ext uri="{FF2B5EF4-FFF2-40B4-BE49-F238E27FC236}">
              <a16:creationId xmlns:a16="http://schemas.microsoft.com/office/drawing/2014/main" id="{656CED48-C812-4684-927B-C5219F66E2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329940" cy="789756"/>
        </a:xfrm>
        <a:prstGeom prst="rect">
          <a:avLst/>
        </a:prstGeom>
      </xdr:spPr>
    </xdr:pic>
    <xdr:clientData/>
  </xdr:twoCellAnchor>
  <xdr:twoCellAnchor>
    <xdr:from>
      <xdr:col>5</xdr:col>
      <xdr:colOff>2857</xdr:colOff>
      <xdr:row>8</xdr:row>
      <xdr:rowOff>17145</xdr:rowOff>
    </xdr:from>
    <xdr:to>
      <xdr:col>12</xdr:col>
      <xdr:colOff>466725</xdr:colOff>
      <xdr:row>30</xdr:row>
      <xdr:rowOff>66675</xdr:rowOff>
    </xdr:to>
    <xdr:graphicFrame macro="">
      <xdr:nvGraphicFramePr>
        <xdr:cNvPr id="2" name="Chart 1">
          <a:extLst>
            <a:ext uri="{FF2B5EF4-FFF2-40B4-BE49-F238E27FC236}">
              <a16:creationId xmlns:a16="http://schemas.microsoft.com/office/drawing/2014/main" id="{5A58D0CF-EFC0-297F-63F2-9066FCC825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0</xdr:colOff>
      <xdr:row>34</xdr:row>
      <xdr:rowOff>19050</xdr:rowOff>
    </xdr:from>
    <xdr:ext cx="838200" cy="857250"/>
    <xdr:pic>
      <xdr:nvPicPr>
        <xdr:cNvPr id="5" name="image3.jpg" descr="EH Logo">
          <a:extLst>
            <a:ext uri="{FF2B5EF4-FFF2-40B4-BE49-F238E27FC236}">
              <a16:creationId xmlns:a16="http://schemas.microsoft.com/office/drawing/2014/main" id="{D7C93F41-9233-4C6A-8B28-DDB2CC87A447}"/>
            </a:ext>
          </a:extLst>
        </xdr:cNvPr>
        <xdr:cNvPicPr preferRelativeResize="0"/>
      </xdr:nvPicPr>
      <xdr:blipFill>
        <a:blip xmlns:r="http://schemas.openxmlformats.org/officeDocument/2006/relationships" r:embed="rId3" cstate="print"/>
        <a:stretch>
          <a:fillRect/>
        </a:stretch>
      </xdr:blipFill>
      <xdr:spPr>
        <a:xfrm>
          <a:off x="285750" y="7153275"/>
          <a:ext cx="838200" cy="857250"/>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D3E45-75F7-462C-957C-D10118EFD95A}">
  <sheetPr>
    <tabColor theme="5"/>
    <pageSetUpPr fitToPage="1"/>
  </sheetPr>
  <dimension ref="A1:S34"/>
  <sheetViews>
    <sheetView showGridLines="0" tabSelected="1" workbookViewId="0">
      <selection activeCell="D11" sqref="D11"/>
    </sheetView>
  </sheetViews>
  <sheetFormatPr defaultColWidth="8.88671875" defaultRowHeight="14.4" x14ac:dyDescent="0.3"/>
  <cols>
    <col min="1" max="2" width="4.109375" style="7" customWidth="1"/>
    <col min="3" max="3" width="22.109375" style="7" bestFit="1" customWidth="1"/>
    <col min="4" max="4" width="13" style="7" customWidth="1"/>
    <col min="5" max="7" width="8.88671875" style="7"/>
    <col min="8" max="8" width="11.5546875" style="7" bestFit="1" customWidth="1"/>
    <col min="9" max="11" width="8.88671875" style="7"/>
    <col min="12" max="12" width="16.5546875" style="7" bestFit="1" customWidth="1"/>
    <col min="13" max="14" width="8.88671875" style="7"/>
    <col min="15" max="15" width="17.77734375" style="12" bestFit="1" customWidth="1"/>
    <col min="16" max="16" width="8.88671875" style="12" customWidth="1"/>
    <col min="17" max="19" width="8.88671875" style="19" customWidth="1"/>
    <col min="20" max="21" width="8.88671875" style="7" customWidth="1"/>
    <col min="22" max="16384" width="8.88671875" style="7"/>
  </cols>
  <sheetData>
    <row r="1" spans="1:13" x14ac:dyDescent="0.3">
      <c r="M1" s="15" t="s">
        <v>10</v>
      </c>
    </row>
    <row r="2" spans="1:13" x14ac:dyDescent="0.3">
      <c r="M2" s="15" t="s">
        <v>11</v>
      </c>
    </row>
    <row r="3" spans="1:13" x14ac:dyDescent="0.3">
      <c r="M3" s="15" t="s">
        <v>14</v>
      </c>
    </row>
    <row r="4" spans="1:13" x14ac:dyDescent="0.3">
      <c r="M4" s="15" t="s">
        <v>12</v>
      </c>
    </row>
    <row r="5" spans="1:13" x14ac:dyDescent="0.3">
      <c r="M5" s="15" t="s">
        <v>13</v>
      </c>
    </row>
    <row r="6" spans="1:13" ht="8.4" customHeight="1" x14ac:dyDescent="0.3">
      <c r="M6" s="15"/>
    </row>
    <row r="7" spans="1:13" ht="8.4" customHeight="1" x14ac:dyDescent="0.3">
      <c r="A7" s="16"/>
      <c r="B7" s="16"/>
      <c r="C7" s="16"/>
      <c r="D7" s="16"/>
      <c r="E7" s="16"/>
      <c r="F7" s="16"/>
      <c r="G7" s="16"/>
      <c r="H7" s="16"/>
      <c r="I7" s="16"/>
      <c r="J7" s="16"/>
      <c r="K7" s="16"/>
      <c r="L7" s="16"/>
      <c r="M7" s="17"/>
    </row>
    <row r="8" spans="1:13" ht="8.4" customHeight="1" x14ac:dyDescent="0.3">
      <c r="M8" s="15"/>
    </row>
    <row r="9" spans="1:13" ht="25.8" x14ac:dyDescent="0.5">
      <c r="B9" s="18" t="s">
        <v>15</v>
      </c>
      <c r="C9" s="19"/>
      <c r="D9" s="19"/>
      <c r="E9" s="19"/>
    </row>
    <row r="11" spans="1:13" ht="36" x14ac:dyDescent="0.35">
      <c r="C11" s="20" t="s">
        <v>18</v>
      </c>
      <c r="D11" s="24">
        <v>1600</v>
      </c>
    </row>
    <row r="12" spans="1:13" ht="18" x14ac:dyDescent="0.35">
      <c r="C12" s="21"/>
      <c r="D12" s="25"/>
    </row>
    <row r="13" spans="1:13" ht="18" x14ac:dyDescent="0.35">
      <c r="B13" s="38" t="s">
        <v>24</v>
      </c>
      <c r="C13" s="34" t="s">
        <v>17</v>
      </c>
      <c r="D13" s="26">
        <f>Calculations!C9</f>
        <v>219697.08237186674</v>
      </c>
    </row>
    <row r="14" spans="1:13" ht="18" x14ac:dyDescent="0.35">
      <c r="C14" s="22"/>
      <c r="D14" s="27"/>
    </row>
    <row r="15" spans="1:13" ht="18" x14ac:dyDescent="0.35">
      <c r="C15" s="22" t="s">
        <v>9</v>
      </c>
      <c r="D15" s="35">
        <v>0.05</v>
      </c>
    </row>
    <row r="16" spans="1:13" ht="18" x14ac:dyDescent="0.35">
      <c r="C16" s="22"/>
      <c r="D16" s="27"/>
    </row>
    <row r="17" spans="1:19" ht="18" x14ac:dyDescent="0.35">
      <c r="C17" s="22" t="s">
        <v>8</v>
      </c>
      <c r="D17" s="28">
        <f>D13-Calculations!C7</f>
        <v>6590.9124711560144</v>
      </c>
      <c r="O17" s="13" t="s">
        <v>0</v>
      </c>
      <c r="P17" s="13"/>
    </row>
    <row r="18" spans="1:19" ht="18" x14ac:dyDescent="0.35">
      <c r="C18" s="22"/>
      <c r="D18" s="28"/>
      <c r="O18" s="13" t="s">
        <v>1</v>
      </c>
      <c r="P18" s="14">
        <f>Calculations!F8</f>
        <v>1144</v>
      </c>
    </row>
    <row r="19" spans="1:19" ht="18" x14ac:dyDescent="0.35">
      <c r="C19" s="23" t="s">
        <v>16</v>
      </c>
      <c r="D19" s="29">
        <f>Calculations!C7</f>
        <v>213106.16990071072</v>
      </c>
      <c r="H19" s="9"/>
      <c r="O19" s="13" t="s">
        <v>2</v>
      </c>
      <c r="P19" s="14">
        <f>Calculations!F5</f>
        <v>96</v>
      </c>
    </row>
    <row r="20" spans="1:19" x14ac:dyDescent="0.3">
      <c r="D20" s="8"/>
      <c r="H20" s="9"/>
      <c r="O20" s="13" t="s">
        <v>3</v>
      </c>
      <c r="P20" s="14">
        <f>Calculations!F4</f>
        <v>104</v>
      </c>
    </row>
    <row r="21" spans="1:19" x14ac:dyDescent="0.3">
      <c r="D21" s="8"/>
      <c r="H21" s="9"/>
      <c r="O21" s="13" t="s">
        <v>4</v>
      </c>
      <c r="P21" s="14">
        <f>Calculations!F6</f>
        <v>256</v>
      </c>
    </row>
    <row r="22" spans="1:19" x14ac:dyDescent="0.3">
      <c r="O22" s="13"/>
      <c r="P22" s="13"/>
    </row>
    <row r="23" spans="1:19" x14ac:dyDescent="0.3">
      <c r="O23" s="13"/>
      <c r="P23" s="13"/>
    </row>
    <row r="28" spans="1:19" x14ac:dyDescent="0.3">
      <c r="G28" s="10"/>
      <c r="H28" s="10"/>
      <c r="I28" s="11"/>
    </row>
    <row r="29" spans="1:19" x14ac:dyDescent="0.3">
      <c r="I29" s="11"/>
    </row>
    <row r="30" spans="1:19" x14ac:dyDescent="0.3">
      <c r="I30" s="11"/>
    </row>
    <row r="31" spans="1:19" x14ac:dyDescent="0.3">
      <c r="B31" s="30" t="s">
        <v>22</v>
      </c>
      <c r="I31" s="9"/>
    </row>
    <row r="32" spans="1:19" s="32" customFormat="1" ht="28.8" customHeight="1" x14ac:dyDescent="0.3">
      <c r="A32" s="33"/>
      <c r="B32" s="31" t="s">
        <v>23</v>
      </c>
      <c r="C32" s="39" t="s">
        <v>19</v>
      </c>
      <c r="D32" s="39"/>
      <c r="E32" s="39"/>
      <c r="F32" s="39"/>
      <c r="G32" s="39"/>
      <c r="H32" s="39"/>
      <c r="I32" s="39"/>
      <c r="J32" s="39"/>
      <c r="K32" s="39"/>
      <c r="L32" s="39"/>
      <c r="M32" s="39"/>
      <c r="O32" s="37"/>
      <c r="P32" s="37"/>
      <c r="Q32" s="36"/>
      <c r="R32" s="36"/>
      <c r="S32" s="36"/>
    </row>
    <row r="33" spans="1:19" s="32" customFormat="1" x14ac:dyDescent="0.3">
      <c r="A33" s="33"/>
      <c r="B33" s="31" t="s">
        <v>23</v>
      </c>
      <c r="C33" s="39" t="s">
        <v>20</v>
      </c>
      <c r="D33" s="39"/>
      <c r="E33" s="39"/>
      <c r="F33" s="39"/>
      <c r="G33" s="39"/>
      <c r="H33" s="39"/>
      <c r="I33" s="39"/>
      <c r="J33" s="39"/>
      <c r="K33" s="39"/>
      <c r="L33" s="39"/>
      <c r="M33" s="39"/>
      <c r="O33" s="37"/>
      <c r="P33" s="37"/>
      <c r="Q33" s="36"/>
      <c r="R33" s="36"/>
      <c r="S33" s="36"/>
    </row>
    <row r="34" spans="1:19" s="32" customFormat="1" ht="32.4" customHeight="1" x14ac:dyDescent="0.3">
      <c r="A34" s="33"/>
      <c r="B34" s="31" t="s">
        <v>23</v>
      </c>
      <c r="C34" s="39" t="s">
        <v>21</v>
      </c>
      <c r="D34" s="39"/>
      <c r="E34" s="39"/>
      <c r="F34" s="39"/>
      <c r="G34" s="39"/>
      <c r="H34" s="39"/>
      <c r="I34" s="39"/>
      <c r="J34" s="39"/>
      <c r="K34" s="39"/>
      <c r="L34" s="39"/>
      <c r="M34" s="39"/>
      <c r="O34" s="37"/>
      <c r="P34" s="37"/>
      <c r="Q34" s="36"/>
      <c r="R34" s="36"/>
      <c r="S34" s="36"/>
    </row>
  </sheetData>
  <sheetProtection algorithmName="SHA-512" hashValue="+alROK7gb2f+kMT70FbeOVjgoY1aLWaPvjy0McKtDYRkiVltQ3UuDSyXFBYreK32CiKRRq+mQy0dpG6JhcNh2g==" saltValue="ORRqQ6xSc0hj2xMqi92wXg==" spinCount="100000" sheet="1" objects="1" scenarios="1" selectLockedCells="1"/>
  <mergeCells count="3">
    <mergeCell ref="C32:M32"/>
    <mergeCell ref="C33:M33"/>
    <mergeCell ref="C34:M34"/>
  </mergeCells>
  <printOptions horizontalCentered="1"/>
  <pageMargins left="0.5" right="0.5" top="0.5" bottom="0.5" header="0.3" footer="0.3"/>
  <pageSetup scale="8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7DE97-5EF9-4E77-BD7A-119BFD7D3848}">
  <dimension ref="B2:N9"/>
  <sheetViews>
    <sheetView workbookViewId="0">
      <selection activeCell="F3" sqref="F3"/>
    </sheetView>
  </sheetViews>
  <sheetFormatPr defaultRowHeight="14.4" x14ac:dyDescent="0.3"/>
  <cols>
    <col min="3" max="3" width="12.5546875" bestFit="1" customWidth="1"/>
    <col min="12" max="12" width="12.5546875" bestFit="1" customWidth="1"/>
  </cols>
  <sheetData>
    <row r="2" spans="2:14" x14ac:dyDescent="0.3">
      <c r="B2" t="s">
        <v>5</v>
      </c>
      <c r="E2" t="s">
        <v>6</v>
      </c>
    </row>
    <row r="3" spans="2:14" x14ac:dyDescent="0.3">
      <c r="B3" s="5">
        <f>'Purchase Power Calculator'!D15</f>
        <v>0.05</v>
      </c>
      <c r="C3">
        <f>B3/12</f>
        <v>4.1666666666666666E-3</v>
      </c>
      <c r="F3">
        <f>'Purchase Power Calculator'!D11</f>
        <v>1600</v>
      </c>
      <c r="L3" s="3"/>
      <c r="N3" s="4"/>
    </row>
    <row r="4" spans="2:14" x14ac:dyDescent="0.3">
      <c r="C4" s="6">
        <v>360</v>
      </c>
      <c r="E4" t="s">
        <v>3</v>
      </c>
      <c r="F4">
        <f>F3*0.065</f>
        <v>104</v>
      </c>
      <c r="N4" s="2"/>
    </row>
    <row r="5" spans="2:14" x14ac:dyDescent="0.3">
      <c r="C5">
        <f>F8</f>
        <v>1144</v>
      </c>
      <c r="E5" t="s">
        <v>2</v>
      </c>
      <c r="F5">
        <f>F3*0.06</f>
        <v>96</v>
      </c>
      <c r="L5" s="1"/>
    </row>
    <row r="6" spans="2:14" x14ac:dyDescent="0.3">
      <c r="E6" t="s">
        <v>4</v>
      </c>
      <c r="F6">
        <f>F3*0.16</f>
        <v>256</v>
      </c>
      <c r="L6" s="1"/>
    </row>
    <row r="7" spans="2:14" x14ac:dyDescent="0.3">
      <c r="C7" s="1">
        <f>-(PV(C3,C4,C5))</f>
        <v>213106.16990071072</v>
      </c>
    </row>
    <row r="8" spans="2:14" x14ac:dyDescent="0.3">
      <c r="E8" t="s">
        <v>7</v>
      </c>
      <c r="F8">
        <f>F3-F4-F5-F6</f>
        <v>1144</v>
      </c>
    </row>
    <row r="9" spans="2:14" x14ac:dyDescent="0.3">
      <c r="C9" s="1">
        <f>C7/0.97</f>
        <v>219697.08237186674</v>
      </c>
      <c r="I9" s="1">
        <f>C7*0.0065/12</f>
        <v>115.43250869621831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Purchase Power Calculator</vt:lpstr>
      <vt:lpstr>Calculations</vt:lpstr>
      <vt:lpstr>'Purchase Power Calculator'!Print_Area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kentu</dc:creator>
  <cp:lastModifiedBy>Veronica Sanchez</cp:lastModifiedBy>
  <cp:lastPrinted>2022-05-16T19:36:25Z</cp:lastPrinted>
  <dcterms:created xsi:type="dcterms:W3CDTF">2022-03-05T23:47:46Z</dcterms:created>
  <dcterms:modified xsi:type="dcterms:W3CDTF">2022-05-16T20:22:27Z</dcterms:modified>
</cp:coreProperties>
</file>